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170" windowHeight="6075"/>
  </bookViews>
  <sheets>
    <sheet name="Patlayıcı Madde İhtiyaç R." sheetId="1" r:id="rId1"/>
    <sheet name="Tasarım Kılavuzu" sheetId="2" r:id="rId2"/>
    <sheet name="Örnek Tasarım ve Hesaplama " sheetId="3" r:id="rId3"/>
  </sheets>
  <definedNames>
    <definedName name="_xlnm.Print_Area" localSheetId="0">'Patlayıcı Madde İhtiyaç R.'!$B$2:$L$34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1" l="1"/>
  <c r="D24" i="1" l="1"/>
  <c r="D26" i="1"/>
  <c r="D27" i="1"/>
  <c r="D23" i="1"/>
  <c r="F24" i="1"/>
  <c r="J6" i="1" s="1"/>
  <c r="F26" i="1"/>
  <c r="J8" i="1" s="1"/>
  <c r="F27" i="1"/>
  <c r="J9" i="1" s="1"/>
  <c r="F23" i="1"/>
  <c r="J4" i="1" s="1"/>
  <c r="E24" i="1"/>
  <c r="E26" i="1"/>
  <c r="E27" i="1"/>
  <c r="E23" i="1"/>
  <c r="C23" i="3" l="1"/>
  <c r="C12" i="3"/>
  <c r="C13" i="3" s="1"/>
  <c r="C14" i="3" l="1"/>
  <c r="C15" i="3" l="1"/>
  <c r="C16" i="3" s="1"/>
  <c r="C21" i="3"/>
  <c r="C22" i="3" s="1"/>
  <c r="C18" i="3" l="1"/>
  <c r="C34" i="3" s="1"/>
  <c r="C39" i="3" s="1"/>
  <c r="C17" i="3"/>
  <c r="C27" i="3" l="1"/>
  <c r="C29" i="3" s="1"/>
  <c r="C30" i="3" s="1"/>
  <c r="C35" i="3"/>
  <c r="C38" i="3"/>
  <c r="C37" i="3"/>
  <c r="C31" i="3" l="1"/>
  <c r="C36" i="3"/>
</calcChain>
</file>

<file path=xl/sharedStrings.xml><?xml version="1.0" encoding="utf-8"?>
<sst xmlns="http://schemas.openxmlformats.org/spreadsheetml/2006/main" count="300" uniqueCount="230">
  <si>
    <t>İl</t>
  </si>
  <si>
    <t>İlçe</t>
  </si>
  <si>
    <t>Ruhsat No</t>
  </si>
  <si>
    <t>Saha Türü</t>
  </si>
  <si>
    <t>Firma</t>
  </si>
  <si>
    <t>Tarih</t>
  </si>
  <si>
    <t>Yıllık Çalışma Süreleri</t>
  </si>
  <si>
    <t>Aylık Patlatma Sayısı</t>
  </si>
  <si>
    <t>Yıllık Patlatma Sayısı</t>
  </si>
  <si>
    <t>Delik Çapı</t>
  </si>
  <si>
    <t>Delik Boyu</t>
  </si>
  <si>
    <t xml:space="preserve">Delikler Arası Mesafe </t>
  </si>
  <si>
    <t>Yük Mesafesi</t>
  </si>
  <si>
    <t>Basamak Boyu/Yüksekliği</t>
  </si>
  <si>
    <t>Dip Delgi</t>
  </si>
  <si>
    <t>Sıkılama Boyu</t>
  </si>
  <si>
    <t>TEK SEFER</t>
  </si>
  <si>
    <t>GÜNLÜK</t>
  </si>
  <si>
    <t>AYLIK</t>
  </si>
  <si>
    <t>YILLIK</t>
  </si>
  <si>
    <t>ANFO</t>
  </si>
  <si>
    <t>Ana Şarj Patlayıcı Madde Cinsi/Miktarı</t>
  </si>
  <si>
    <t>Yemleyici Patlayıcı Madde Cinsi/Miktarı</t>
  </si>
  <si>
    <t>4- TAŞ SAVRULMA MESAFESİ</t>
  </si>
  <si>
    <t>Alınması Gereken Güvenlik Mesafesi</t>
  </si>
  <si>
    <t>Adı Soyadı:</t>
  </si>
  <si>
    <t>Unvan:</t>
  </si>
  <si>
    <t xml:space="preserve">1- KAPASİTE BİLGİLERİ </t>
  </si>
  <si>
    <t>Gün/Yıl</t>
  </si>
  <si>
    <t>Sıralar Arası Gecikme Süresi</t>
  </si>
  <si>
    <t>Bir Atımdaki Delik Sayısı</t>
  </si>
  <si>
    <t>Bir Delikteki Yüzey/
Delik İçi Gecikme Süreleri</t>
  </si>
  <si>
    <t>3- PATLAYICI MADDE İHTİYAÇ MİKTARI</t>
  </si>
  <si>
    <t>Adet</t>
  </si>
  <si>
    <t>PATLAYICI MADDE CİNSİ</t>
  </si>
  <si>
    <t>MİKTAR</t>
  </si>
  <si>
    <t xml:space="preserve">          Diğer Sahalar</t>
  </si>
  <si>
    <t>Bir Delikteki Toplam Patlayıcı Madde Miktarı</t>
  </si>
  <si>
    <t>Maksimum Taş Savrulma
Mesafesi</t>
  </si>
  <si>
    <t>3.2- DELİK BAŞINA DÜŞEN PATLAYICI MADDE MİKTARI</t>
  </si>
  <si>
    <t>Patlayıcı Kullanılacak Kayaç Türü / Yoğunluğu</t>
  </si>
  <si>
    <t>Faaliyet Adresi</t>
  </si>
  <si>
    <t xml:space="preserve">Yıllık Patlatmalı Kazı/Üretim Miktarı </t>
  </si>
  <si>
    <t>m³/Yıl</t>
  </si>
  <si>
    <t>m³/Ay</t>
  </si>
  <si>
    <t>m³/Gün</t>
  </si>
  <si>
    <t>Günlük Patlatma Sayısı</t>
  </si>
  <si>
    <t>2- PATLATMA TASARIM PARAMETRELERİ</t>
  </si>
  <si>
    <t>mm</t>
  </si>
  <si>
    <t>m</t>
  </si>
  <si>
    <t>ms</t>
  </si>
  <si>
    <t>NOT : Belge sürelerini kısıtlayan unsurlar göz önünde bulundurularak hazırlanacaktır.</t>
  </si>
  <si>
    <t>PATLAYICI MADDE İHTİYAÇ RAPORU
(Yerüstü Patlatmaları İçin)</t>
  </si>
  <si>
    <t>No</t>
  </si>
  <si>
    <t xml:space="preserve">m </t>
  </si>
  <si>
    <t xml:space="preserve">Birimi </t>
  </si>
  <si>
    <t>Açıklama</t>
  </si>
  <si>
    <t xml:space="preserve">Sağlam kayaçlarda, patlatma kaynaklı titreşim kontrolünün gerekli olduğu kontrollü patlatma uygulamalarında, küçük çaplı patlatma delikleri ile dar patlatma paterninde çalışmak gereklidir. Büyük patlatma delikleri ile yapılan patlatmalarda sıkılama bölgesinden iri kaya blokları elde edileceği ve patlatma gerisinde örselenme olacağı unutulmamalıdır.   Basamak boyu ile delik çapı arasında oransal bir ilişki bulunmaktadır. </t>
  </si>
  <si>
    <r>
      <rPr>
        <b/>
        <sz val="11"/>
        <color theme="1"/>
        <rFont val="Calibri"/>
        <family val="2"/>
        <charset val="162"/>
        <scheme val="minor"/>
      </rPr>
      <t>Bmax</t>
    </r>
    <r>
      <rPr>
        <sz val="11"/>
        <color theme="1"/>
        <rFont val="Calibri"/>
        <family val="2"/>
        <scheme val="minor"/>
      </rPr>
      <t xml:space="preserve"> = 1,36 </t>
    </r>
    <r>
      <rPr>
        <sz val="11"/>
        <color theme="1"/>
        <rFont val="Arial Tur"/>
        <charset val="162"/>
      </rPr>
      <t>√l</t>
    </r>
    <r>
      <rPr>
        <vertAlign val="subscript"/>
        <sz val="11"/>
        <color theme="1"/>
        <rFont val="Arial Tur"/>
        <charset val="162"/>
      </rPr>
      <t>b</t>
    </r>
    <r>
      <rPr>
        <sz val="11"/>
        <color theme="1"/>
        <rFont val="Calibri"/>
        <family val="2"/>
        <charset val="162"/>
        <scheme val="minor"/>
      </rPr>
      <t xml:space="preserve"> (ANFO - Dökme)</t>
    </r>
  </si>
  <si>
    <t xml:space="preserve">Bmax (Tasarım Yükü veya Maksimum Yük) </t>
  </si>
  <si>
    <r>
      <rPr>
        <b/>
        <sz val="11"/>
        <color theme="1"/>
        <rFont val="Calibri"/>
        <family val="2"/>
        <charset val="162"/>
        <scheme val="minor"/>
      </rPr>
      <t>l</t>
    </r>
    <r>
      <rPr>
        <b/>
        <vertAlign val="subscript"/>
        <sz val="11"/>
        <color theme="1"/>
        <rFont val="Calibri"/>
        <family val="2"/>
        <charset val="162"/>
        <scheme val="minor"/>
      </rPr>
      <t>b</t>
    </r>
    <r>
      <rPr>
        <sz val="11"/>
        <color theme="1"/>
        <rFont val="Calibri"/>
        <family val="2"/>
        <scheme val="minor"/>
      </rPr>
      <t xml:space="preserve"> = Delik içi şarj konsantrasyonu </t>
    </r>
    <r>
      <rPr>
        <sz val="11"/>
        <color theme="1"/>
        <rFont val="Calibri"/>
        <family val="2"/>
        <charset val="162"/>
        <scheme val="minor"/>
      </rPr>
      <t xml:space="preserve">(kg/m)  </t>
    </r>
  </si>
  <si>
    <r>
      <rPr>
        <b/>
        <sz val="11"/>
        <color theme="1"/>
        <rFont val="Calibri"/>
        <family val="2"/>
        <charset val="162"/>
        <scheme val="minor"/>
      </rPr>
      <t>Bmax</t>
    </r>
    <r>
      <rPr>
        <sz val="11"/>
        <color theme="1"/>
        <rFont val="Calibri"/>
        <family val="2"/>
        <scheme val="minor"/>
      </rPr>
      <t xml:space="preserve"> = 1,47 </t>
    </r>
    <r>
      <rPr>
        <sz val="11"/>
        <color theme="1"/>
        <rFont val="Arial Tur"/>
        <charset val="162"/>
      </rPr>
      <t>√l</t>
    </r>
    <r>
      <rPr>
        <vertAlign val="subscript"/>
        <sz val="11"/>
        <color theme="1"/>
        <rFont val="Arial Tur"/>
        <charset val="162"/>
      </rPr>
      <t>b</t>
    </r>
    <r>
      <rPr>
        <sz val="11"/>
        <color theme="1"/>
        <rFont val="Calibri"/>
        <family val="2"/>
        <charset val="162"/>
        <scheme val="minor"/>
      </rPr>
      <t xml:space="preserve"> (Jelatinit Dinamit) </t>
    </r>
  </si>
  <si>
    <t xml:space="preserve">Delik çapı (mm) </t>
  </si>
  <si>
    <t>ANFO - Dökme</t>
  </si>
  <si>
    <r>
      <rPr>
        <b/>
        <sz val="11"/>
        <color theme="1"/>
        <rFont val="Calibri"/>
        <family val="2"/>
        <charset val="162"/>
        <scheme val="minor"/>
      </rPr>
      <t>Bmax</t>
    </r>
    <r>
      <rPr>
        <sz val="11"/>
        <color theme="1"/>
        <rFont val="Calibri"/>
        <family val="2"/>
        <scheme val="minor"/>
      </rPr>
      <t xml:space="preserve"> = 1,45 </t>
    </r>
    <r>
      <rPr>
        <sz val="11"/>
        <color theme="1"/>
        <rFont val="Arial Tur"/>
        <charset val="162"/>
      </rPr>
      <t>√l</t>
    </r>
    <r>
      <rPr>
        <vertAlign val="subscript"/>
        <sz val="11"/>
        <color theme="1"/>
        <rFont val="Arial Tur"/>
        <charset val="162"/>
      </rPr>
      <t>b</t>
    </r>
    <r>
      <rPr>
        <sz val="11"/>
        <color theme="1"/>
        <rFont val="Calibri"/>
        <family val="2"/>
        <charset val="162"/>
        <scheme val="minor"/>
      </rPr>
      <t xml:space="preserve"> (Yemlemeye Duyarlı Emülsiyon Patlayıcı)</t>
    </r>
  </si>
  <si>
    <t>Yem. Duyarlı Emülsiyon</t>
  </si>
  <si>
    <t xml:space="preserve">Farklı Patlayıcılar için Şarj Konsantrasyonları (lb) kg/m </t>
  </si>
  <si>
    <r>
      <t>R</t>
    </r>
    <r>
      <rPr>
        <b/>
        <vertAlign val="subscript"/>
        <sz val="11"/>
        <color theme="1"/>
        <rFont val="Calibri"/>
        <family val="2"/>
        <charset val="162"/>
        <scheme val="minor"/>
      </rPr>
      <t>1</t>
    </r>
  </si>
  <si>
    <r>
      <t xml:space="preserve">Dik Delikler için </t>
    </r>
    <r>
      <rPr>
        <b/>
        <sz val="11"/>
        <color theme="1"/>
        <rFont val="Calibri"/>
        <family val="2"/>
        <charset val="162"/>
        <scheme val="minor"/>
      </rPr>
      <t>R</t>
    </r>
    <r>
      <rPr>
        <b/>
        <vertAlign val="subscript"/>
        <sz val="11"/>
        <color theme="1"/>
        <rFont val="Calibri"/>
        <family val="2"/>
        <charset val="162"/>
        <scheme val="minor"/>
      </rPr>
      <t>1</t>
    </r>
    <r>
      <rPr>
        <sz val="11"/>
        <color theme="1"/>
        <rFont val="Calibri"/>
        <family val="2"/>
        <charset val="162"/>
        <scheme val="minor"/>
      </rPr>
      <t xml:space="preserve"> = 0,95</t>
    </r>
  </si>
  <si>
    <r>
      <t xml:space="preserve">3:1 Eğimli Delikler için </t>
    </r>
    <r>
      <rPr>
        <b/>
        <sz val="11"/>
        <color theme="1"/>
        <rFont val="Calibri"/>
        <family val="2"/>
        <charset val="162"/>
        <scheme val="minor"/>
      </rPr>
      <t>R</t>
    </r>
    <r>
      <rPr>
        <b/>
        <vertAlign val="subscript"/>
        <sz val="11"/>
        <color theme="1"/>
        <rFont val="Calibri"/>
        <family val="2"/>
        <charset val="162"/>
        <scheme val="minor"/>
      </rPr>
      <t>1</t>
    </r>
    <r>
      <rPr>
        <sz val="11"/>
        <color theme="1"/>
        <rFont val="Calibri"/>
        <family val="2"/>
        <charset val="162"/>
        <scheme val="minor"/>
      </rPr>
      <t xml:space="preserve"> = 1,00</t>
    </r>
  </si>
  <si>
    <r>
      <t xml:space="preserve">2:1 Eğimli Delikler için </t>
    </r>
    <r>
      <rPr>
        <b/>
        <sz val="11"/>
        <color theme="1"/>
        <rFont val="Calibri"/>
        <family val="2"/>
        <charset val="162"/>
        <scheme val="minor"/>
      </rPr>
      <t>R</t>
    </r>
    <r>
      <rPr>
        <b/>
        <vertAlign val="subscript"/>
        <sz val="11"/>
        <color theme="1"/>
        <rFont val="Calibri"/>
        <family val="2"/>
        <charset val="162"/>
        <scheme val="minor"/>
      </rPr>
      <t>1</t>
    </r>
    <r>
      <rPr>
        <sz val="11"/>
        <color theme="1"/>
        <rFont val="Calibri"/>
        <family val="2"/>
        <charset val="162"/>
        <scheme val="minor"/>
      </rPr>
      <t xml:space="preserve"> = 1,03</t>
    </r>
  </si>
  <si>
    <r>
      <t xml:space="preserve">1:1 Eğimli Delikler için </t>
    </r>
    <r>
      <rPr>
        <b/>
        <sz val="11"/>
        <color theme="1"/>
        <rFont val="Calibri"/>
        <family val="2"/>
        <charset val="162"/>
        <scheme val="minor"/>
      </rPr>
      <t>R</t>
    </r>
    <r>
      <rPr>
        <b/>
        <vertAlign val="subscript"/>
        <sz val="11"/>
        <color theme="1"/>
        <rFont val="Calibri"/>
        <family val="2"/>
        <charset val="162"/>
        <scheme val="minor"/>
      </rPr>
      <t>1</t>
    </r>
    <r>
      <rPr>
        <sz val="11"/>
        <color theme="1"/>
        <rFont val="Calibri"/>
        <family val="2"/>
        <charset val="162"/>
        <scheme val="minor"/>
      </rPr>
      <t xml:space="preserve"> = 1,10</t>
    </r>
  </si>
  <si>
    <r>
      <t xml:space="preserve">5:1 Eğimli Delikler için </t>
    </r>
    <r>
      <rPr>
        <b/>
        <sz val="11"/>
        <color theme="1"/>
        <rFont val="Calibri"/>
        <family val="2"/>
        <charset val="162"/>
        <scheme val="minor"/>
      </rPr>
      <t>R</t>
    </r>
    <r>
      <rPr>
        <b/>
        <vertAlign val="subscript"/>
        <sz val="11"/>
        <color theme="1"/>
        <rFont val="Calibri"/>
        <family val="2"/>
        <charset val="162"/>
        <scheme val="minor"/>
      </rPr>
      <t>1</t>
    </r>
    <r>
      <rPr>
        <sz val="11"/>
        <color theme="1"/>
        <rFont val="Calibri"/>
        <family val="2"/>
        <charset val="162"/>
        <scheme val="minor"/>
      </rPr>
      <t xml:space="preserve"> = 0,98</t>
    </r>
  </si>
  <si>
    <r>
      <t>R</t>
    </r>
    <r>
      <rPr>
        <b/>
        <vertAlign val="subscript"/>
        <sz val="11"/>
        <color theme="1"/>
        <rFont val="Calibri"/>
        <family val="2"/>
        <charset val="162"/>
        <scheme val="minor"/>
      </rPr>
      <t>2</t>
    </r>
  </si>
  <si>
    <r>
      <rPr>
        <b/>
        <sz val="11"/>
        <color theme="1"/>
        <rFont val="Calibri"/>
        <family val="2"/>
        <charset val="162"/>
        <scheme val="minor"/>
      </rPr>
      <t>c</t>
    </r>
    <r>
      <rPr>
        <sz val="11"/>
        <color theme="1"/>
        <rFont val="Calibri"/>
        <family val="2"/>
        <charset val="162"/>
        <scheme val="minor"/>
      </rPr>
      <t xml:space="preserve"> = 0,3 için </t>
    </r>
    <r>
      <rPr>
        <b/>
        <sz val="11"/>
        <color theme="1"/>
        <rFont val="Calibri"/>
        <family val="2"/>
        <charset val="162"/>
        <scheme val="minor"/>
      </rPr>
      <t>R</t>
    </r>
    <r>
      <rPr>
        <b/>
        <vertAlign val="subscript"/>
        <sz val="11"/>
        <color theme="1"/>
        <rFont val="Calibri"/>
        <family val="2"/>
        <charset val="162"/>
        <scheme val="minor"/>
      </rPr>
      <t>2</t>
    </r>
    <r>
      <rPr>
        <sz val="11"/>
        <color theme="1"/>
        <rFont val="Calibri"/>
        <family val="2"/>
        <charset val="162"/>
        <scheme val="minor"/>
      </rPr>
      <t xml:space="preserve"> = 1,15</t>
    </r>
  </si>
  <si>
    <r>
      <rPr>
        <b/>
        <sz val="11"/>
        <color theme="1"/>
        <rFont val="Calibri"/>
        <family val="2"/>
        <charset val="162"/>
        <scheme val="minor"/>
      </rPr>
      <t>c</t>
    </r>
    <r>
      <rPr>
        <sz val="11"/>
        <color theme="1"/>
        <rFont val="Calibri"/>
        <family val="2"/>
        <charset val="162"/>
        <scheme val="minor"/>
      </rPr>
      <t xml:space="preserve"> = 0,4 için </t>
    </r>
    <r>
      <rPr>
        <b/>
        <sz val="11"/>
        <color theme="1"/>
        <rFont val="Calibri"/>
        <family val="2"/>
        <charset val="162"/>
        <scheme val="minor"/>
      </rPr>
      <t>R</t>
    </r>
    <r>
      <rPr>
        <b/>
        <vertAlign val="subscript"/>
        <sz val="11"/>
        <color theme="1"/>
        <rFont val="Calibri"/>
        <family val="2"/>
        <charset val="162"/>
        <scheme val="minor"/>
      </rPr>
      <t>2</t>
    </r>
    <r>
      <rPr>
        <sz val="11"/>
        <color theme="1"/>
        <rFont val="Calibri"/>
        <family val="2"/>
        <charset val="162"/>
        <scheme val="minor"/>
      </rPr>
      <t xml:space="preserve"> = 1,00</t>
    </r>
  </si>
  <si>
    <r>
      <rPr>
        <b/>
        <sz val="11"/>
        <color theme="1"/>
        <rFont val="Calibri"/>
        <family val="2"/>
        <charset val="162"/>
        <scheme val="minor"/>
      </rPr>
      <t>c</t>
    </r>
    <r>
      <rPr>
        <sz val="11"/>
        <color theme="1"/>
        <rFont val="Calibri"/>
        <family val="2"/>
        <charset val="162"/>
        <scheme val="minor"/>
      </rPr>
      <t xml:space="preserve"> = 0,5 için </t>
    </r>
    <r>
      <rPr>
        <b/>
        <sz val="11"/>
        <color theme="1"/>
        <rFont val="Calibri"/>
        <family val="2"/>
        <charset val="162"/>
        <scheme val="minor"/>
      </rPr>
      <t>R</t>
    </r>
    <r>
      <rPr>
        <b/>
        <vertAlign val="subscript"/>
        <sz val="11"/>
        <color theme="1"/>
        <rFont val="Calibri"/>
        <family val="2"/>
        <charset val="162"/>
        <scheme val="minor"/>
      </rPr>
      <t>2</t>
    </r>
    <r>
      <rPr>
        <sz val="11"/>
        <color theme="1"/>
        <rFont val="Calibri"/>
        <family val="2"/>
        <charset val="162"/>
        <scheme val="minor"/>
      </rPr>
      <t xml:space="preserve"> = 0,90</t>
    </r>
  </si>
  <si>
    <r>
      <t>Maksimum Yük Mesafesinin R</t>
    </r>
    <r>
      <rPr>
        <b/>
        <vertAlign val="subscript"/>
        <sz val="11"/>
        <color theme="1"/>
        <rFont val="Calibri"/>
        <family val="2"/>
        <charset val="162"/>
        <scheme val="minor"/>
      </rPr>
      <t>1</t>
    </r>
    <r>
      <rPr>
        <b/>
        <sz val="11"/>
        <color theme="1"/>
        <rFont val="Calibri"/>
        <family val="2"/>
        <charset val="162"/>
        <scheme val="minor"/>
      </rPr>
      <t xml:space="preserve"> ve R</t>
    </r>
    <r>
      <rPr>
        <b/>
        <vertAlign val="subscript"/>
        <sz val="11"/>
        <color theme="1"/>
        <rFont val="Calibri"/>
        <family val="2"/>
        <charset val="162"/>
        <scheme val="minor"/>
      </rPr>
      <t>2</t>
    </r>
    <r>
      <rPr>
        <b/>
        <sz val="11"/>
        <color theme="1"/>
        <rFont val="Calibri"/>
        <family val="2"/>
        <charset val="162"/>
        <scheme val="minor"/>
      </rPr>
      <t xml:space="preserve"> Düzeltme Faktörlerine Bağlı Olarak Bulunması</t>
    </r>
  </si>
  <si>
    <t>sabit</t>
  </si>
  <si>
    <r>
      <rPr>
        <b/>
        <sz val="11"/>
        <color theme="1"/>
        <rFont val="Calibri"/>
        <family val="2"/>
        <charset val="162"/>
        <scheme val="minor"/>
      </rPr>
      <t>Bmax</t>
    </r>
    <r>
      <rPr>
        <sz val="11"/>
        <color theme="1"/>
        <rFont val="Calibri"/>
        <family val="2"/>
        <scheme val="minor"/>
      </rPr>
      <t xml:space="preserve"> = 1,45</t>
    </r>
    <r>
      <rPr>
        <b/>
        <sz val="11"/>
        <color theme="1"/>
        <rFont val="Calibri"/>
        <family val="2"/>
        <scheme val="minor"/>
      </rPr>
      <t xml:space="preserve"> </t>
    </r>
    <r>
      <rPr>
        <b/>
        <sz val="11"/>
        <color theme="1"/>
        <rFont val="Arial Tur"/>
        <charset val="162"/>
      </rPr>
      <t>√l</t>
    </r>
    <r>
      <rPr>
        <b/>
        <vertAlign val="subscript"/>
        <sz val="11"/>
        <color theme="1"/>
        <rFont val="Arial Tur"/>
        <charset val="162"/>
      </rPr>
      <t>b</t>
    </r>
    <r>
      <rPr>
        <vertAlign val="subscript"/>
        <sz val="11"/>
        <color theme="1"/>
        <rFont val="Arial Tur"/>
        <charset val="162"/>
      </rPr>
      <t xml:space="preserve"> </t>
    </r>
    <r>
      <rPr>
        <sz val="11"/>
        <color theme="1"/>
        <rFont val="Calibri"/>
        <family val="2"/>
        <charset val="162"/>
        <scheme val="minor"/>
      </rPr>
      <t xml:space="preserve"> x</t>
    </r>
    <r>
      <rPr>
        <b/>
        <sz val="11"/>
        <color theme="1"/>
        <rFont val="Calibri"/>
        <family val="2"/>
        <charset val="162"/>
        <scheme val="minor"/>
      </rPr>
      <t xml:space="preserve"> R</t>
    </r>
    <r>
      <rPr>
        <b/>
        <vertAlign val="subscript"/>
        <sz val="11"/>
        <color theme="1"/>
        <rFont val="Calibri"/>
        <family val="2"/>
        <charset val="162"/>
        <scheme val="minor"/>
      </rPr>
      <t>1</t>
    </r>
    <r>
      <rPr>
        <sz val="11"/>
        <color theme="1"/>
        <rFont val="Calibri"/>
        <family val="2"/>
        <charset val="162"/>
        <scheme val="minor"/>
      </rPr>
      <t xml:space="preserve"> x </t>
    </r>
    <r>
      <rPr>
        <b/>
        <sz val="11"/>
        <color theme="1"/>
        <rFont val="Calibri"/>
        <family val="2"/>
        <charset val="162"/>
        <scheme val="minor"/>
      </rPr>
      <t xml:space="preserve"> R</t>
    </r>
    <r>
      <rPr>
        <b/>
        <vertAlign val="subscript"/>
        <sz val="11"/>
        <color theme="1"/>
        <rFont val="Calibri"/>
        <family val="2"/>
        <charset val="162"/>
        <scheme val="minor"/>
      </rPr>
      <t>2</t>
    </r>
    <r>
      <rPr>
        <sz val="11"/>
        <color theme="1"/>
        <rFont val="Calibri"/>
        <family val="2"/>
        <charset val="162"/>
        <scheme val="minor"/>
      </rPr>
      <t xml:space="preserve"> (Yemlemeye Duyarlı Emülsiyon Patlayıcı)</t>
    </r>
  </si>
  <si>
    <r>
      <rPr>
        <b/>
        <sz val="11"/>
        <color theme="1"/>
        <rFont val="Calibri"/>
        <family val="2"/>
        <charset val="162"/>
        <scheme val="minor"/>
      </rPr>
      <t>Bmax</t>
    </r>
    <r>
      <rPr>
        <sz val="11"/>
        <color theme="1"/>
        <rFont val="Calibri"/>
        <family val="2"/>
        <scheme val="minor"/>
      </rPr>
      <t xml:space="preserve"> = 1,36 </t>
    </r>
    <r>
      <rPr>
        <b/>
        <sz val="11"/>
        <color theme="1"/>
        <rFont val="Arial Tur"/>
        <charset val="162"/>
      </rPr>
      <t>√l</t>
    </r>
    <r>
      <rPr>
        <b/>
        <vertAlign val="subscript"/>
        <sz val="11"/>
        <color theme="1"/>
        <rFont val="Arial Tur"/>
        <charset val="162"/>
      </rPr>
      <t>b</t>
    </r>
    <r>
      <rPr>
        <vertAlign val="subscript"/>
        <sz val="11"/>
        <color theme="1"/>
        <rFont val="Arial Tur"/>
        <charset val="162"/>
      </rPr>
      <t xml:space="preserve"> </t>
    </r>
    <r>
      <rPr>
        <sz val="11"/>
        <color theme="1"/>
        <rFont val="Calibri"/>
        <family val="2"/>
        <charset val="162"/>
        <scheme val="minor"/>
      </rPr>
      <t xml:space="preserve"> x</t>
    </r>
    <r>
      <rPr>
        <b/>
        <sz val="11"/>
        <color theme="1"/>
        <rFont val="Calibri"/>
        <family val="2"/>
        <charset val="162"/>
        <scheme val="minor"/>
      </rPr>
      <t xml:space="preserve"> R</t>
    </r>
    <r>
      <rPr>
        <b/>
        <vertAlign val="subscript"/>
        <sz val="11"/>
        <color theme="1"/>
        <rFont val="Calibri"/>
        <family val="2"/>
        <charset val="162"/>
        <scheme val="minor"/>
      </rPr>
      <t>1</t>
    </r>
    <r>
      <rPr>
        <sz val="11"/>
        <color theme="1"/>
        <rFont val="Calibri"/>
        <family val="2"/>
        <charset val="162"/>
        <scheme val="minor"/>
      </rPr>
      <t xml:space="preserve"> x  </t>
    </r>
    <r>
      <rPr>
        <b/>
        <sz val="11"/>
        <color theme="1"/>
        <rFont val="Calibri"/>
        <family val="2"/>
        <charset val="162"/>
        <scheme val="minor"/>
      </rPr>
      <t>R</t>
    </r>
    <r>
      <rPr>
        <b/>
        <vertAlign val="subscript"/>
        <sz val="11"/>
        <color theme="1"/>
        <rFont val="Calibri"/>
        <family val="2"/>
        <charset val="162"/>
        <scheme val="minor"/>
      </rPr>
      <t>2</t>
    </r>
    <r>
      <rPr>
        <sz val="11"/>
        <color theme="1"/>
        <rFont val="Calibri"/>
        <family val="2"/>
        <charset val="162"/>
        <scheme val="minor"/>
      </rPr>
      <t xml:space="preserve"> (ANFO)</t>
    </r>
  </si>
  <si>
    <t>Dip Delgi (U)</t>
  </si>
  <si>
    <r>
      <rPr>
        <b/>
        <sz val="11"/>
        <color theme="1"/>
        <rFont val="Calibri"/>
        <family val="2"/>
        <charset val="162"/>
        <scheme val="minor"/>
      </rPr>
      <t>U</t>
    </r>
    <r>
      <rPr>
        <sz val="11"/>
        <color theme="1"/>
        <rFont val="Calibri"/>
        <family val="2"/>
        <charset val="162"/>
        <scheme val="minor"/>
      </rPr>
      <t xml:space="preserve"> = 0,3 x </t>
    </r>
    <r>
      <rPr>
        <b/>
        <sz val="11"/>
        <color theme="1"/>
        <rFont val="Calibri"/>
        <family val="2"/>
        <charset val="162"/>
        <scheme val="minor"/>
      </rPr>
      <t>Bmax</t>
    </r>
  </si>
  <si>
    <t>Delik Boyu (H)</t>
  </si>
  <si>
    <t>Basamak Boyu (K)</t>
  </si>
  <si>
    <r>
      <rPr>
        <b/>
        <sz val="11"/>
        <color theme="1"/>
        <rFont val="Calibri"/>
        <family val="2"/>
        <charset val="162"/>
        <scheme val="minor"/>
      </rPr>
      <t>H</t>
    </r>
    <r>
      <rPr>
        <sz val="11"/>
        <color theme="1"/>
        <rFont val="Calibri"/>
        <family val="2"/>
        <charset val="162"/>
        <scheme val="minor"/>
      </rPr>
      <t xml:space="preserve"> = K + U </t>
    </r>
  </si>
  <si>
    <t xml:space="preserve">Farklı Delik Eğimlerine Göre Delik Boyu Hesabı (H) </t>
  </si>
  <si>
    <r>
      <t xml:space="preserve">H = </t>
    </r>
    <r>
      <rPr>
        <sz val="11"/>
        <color theme="1"/>
        <rFont val="Calibri"/>
        <family val="2"/>
        <charset val="162"/>
        <scheme val="minor"/>
      </rPr>
      <t>k x (K + U)</t>
    </r>
  </si>
  <si>
    <r>
      <t>Dik Delik (90</t>
    </r>
    <r>
      <rPr>
        <vertAlign val="superscript"/>
        <sz val="11"/>
        <color theme="1"/>
        <rFont val="Calibri"/>
        <family val="2"/>
        <charset val="162"/>
        <scheme val="minor"/>
      </rPr>
      <t>o</t>
    </r>
    <r>
      <rPr>
        <sz val="11"/>
        <color theme="1"/>
        <rFont val="Calibri"/>
        <family val="2"/>
        <charset val="162"/>
        <scheme val="minor"/>
      </rPr>
      <t>)</t>
    </r>
    <r>
      <rPr>
        <vertAlign val="superscript"/>
        <sz val="11"/>
        <color theme="1"/>
        <rFont val="Calibri"/>
        <family val="2"/>
        <charset val="162"/>
        <scheme val="minor"/>
      </rPr>
      <t xml:space="preserve"> </t>
    </r>
    <r>
      <rPr>
        <sz val="11"/>
        <color theme="1"/>
        <rFont val="Calibri"/>
        <family val="2"/>
        <charset val="162"/>
        <scheme val="minor"/>
      </rPr>
      <t xml:space="preserve">İçin </t>
    </r>
    <r>
      <rPr>
        <b/>
        <sz val="11"/>
        <color theme="1"/>
        <rFont val="Calibri"/>
        <family val="2"/>
        <charset val="162"/>
        <scheme val="minor"/>
      </rPr>
      <t>k</t>
    </r>
    <r>
      <rPr>
        <sz val="11"/>
        <color theme="1"/>
        <rFont val="Calibri"/>
        <family val="2"/>
        <charset val="162"/>
        <scheme val="minor"/>
      </rPr>
      <t xml:space="preserve"> = 1,00</t>
    </r>
  </si>
  <si>
    <r>
      <t>5:1 Eğimli Delik (79</t>
    </r>
    <r>
      <rPr>
        <vertAlign val="superscript"/>
        <sz val="11"/>
        <color theme="1"/>
        <rFont val="Calibri"/>
        <family val="2"/>
        <charset val="162"/>
        <scheme val="minor"/>
      </rPr>
      <t>o</t>
    </r>
    <r>
      <rPr>
        <sz val="11"/>
        <color theme="1"/>
        <rFont val="Calibri"/>
        <family val="2"/>
        <charset val="162"/>
        <scheme val="minor"/>
      </rPr>
      <t>)</t>
    </r>
    <r>
      <rPr>
        <vertAlign val="superscript"/>
        <sz val="11"/>
        <color theme="1"/>
        <rFont val="Calibri"/>
        <family val="2"/>
        <charset val="162"/>
        <scheme val="minor"/>
      </rPr>
      <t xml:space="preserve"> </t>
    </r>
    <r>
      <rPr>
        <sz val="11"/>
        <color theme="1"/>
        <rFont val="Calibri"/>
        <family val="2"/>
        <charset val="162"/>
        <scheme val="minor"/>
      </rPr>
      <t xml:space="preserve">İçin </t>
    </r>
    <r>
      <rPr>
        <b/>
        <sz val="11"/>
        <color theme="1"/>
        <rFont val="Calibri"/>
        <family val="2"/>
        <charset val="162"/>
        <scheme val="minor"/>
      </rPr>
      <t>k</t>
    </r>
    <r>
      <rPr>
        <sz val="11"/>
        <color theme="1"/>
        <rFont val="Calibri"/>
        <family val="2"/>
        <charset val="162"/>
        <scheme val="minor"/>
      </rPr>
      <t xml:space="preserve"> = 1,02</t>
    </r>
  </si>
  <si>
    <r>
      <t>3:1 Eğimli Delik (72</t>
    </r>
    <r>
      <rPr>
        <vertAlign val="superscript"/>
        <sz val="11"/>
        <color theme="1"/>
        <rFont val="Calibri"/>
        <family val="2"/>
        <charset val="162"/>
        <scheme val="minor"/>
      </rPr>
      <t>o</t>
    </r>
    <r>
      <rPr>
        <sz val="11"/>
        <color theme="1"/>
        <rFont val="Calibri"/>
        <family val="2"/>
        <charset val="162"/>
        <scheme val="minor"/>
      </rPr>
      <t>)</t>
    </r>
    <r>
      <rPr>
        <vertAlign val="superscript"/>
        <sz val="11"/>
        <color theme="1"/>
        <rFont val="Calibri"/>
        <family val="2"/>
        <charset val="162"/>
        <scheme val="minor"/>
      </rPr>
      <t xml:space="preserve"> </t>
    </r>
    <r>
      <rPr>
        <sz val="11"/>
        <color theme="1"/>
        <rFont val="Calibri"/>
        <family val="2"/>
        <charset val="162"/>
        <scheme val="minor"/>
      </rPr>
      <t xml:space="preserve">İçin </t>
    </r>
    <r>
      <rPr>
        <b/>
        <sz val="11"/>
        <color theme="1"/>
        <rFont val="Calibri"/>
        <family val="2"/>
        <charset val="162"/>
        <scheme val="minor"/>
      </rPr>
      <t>k</t>
    </r>
    <r>
      <rPr>
        <sz val="11"/>
        <color theme="1"/>
        <rFont val="Calibri"/>
        <family val="2"/>
        <charset val="162"/>
        <scheme val="minor"/>
      </rPr>
      <t xml:space="preserve"> = 1,05</t>
    </r>
  </si>
  <si>
    <r>
      <t>2:1 Eğimli Delik (63</t>
    </r>
    <r>
      <rPr>
        <vertAlign val="superscript"/>
        <sz val="11"/>
        <color theme="1"/>
        <rFont val="Calibri"/>
        <family val="2"/>
        <charset val="162"/>
        <scheme val="minor"/>
      </rPr>
      <t>o</t>
    </r>
    <r>
      <rPr>
        <sz val="11"/>
        <color theme="1"/>
        <rFont val="Calibri"/>
        <family val="2"/>
        <charset val="162"/>
        <scheme val="minor"/>
      </rPr>
      <t>)</t>
    </r>
    <r>
      <rPr>
        <vertAlign val="superscript"/>
        <sz val="11"/>
        <color theme="1"/>
        <rFont val="Calibri"/>
        <family val="2"/>
        <charset val="162"/>
        <scheme val="minor"/>
      </rPr>
      <t xml:space="preserve"> </t>
    </r>
    <r>
      <rPr>
        <sz val="11"/>
        <color theme="1"/>
        <rFont val="Calibri"/>
        <family val="2"/>
        <charset val="162"/>
        <scheme val="minor"/>
      </rPr>
      <t xml:space="preserve">İçin </t>
    </r>
    <r>
      <rPr>
        <b/>
        <sz val="11"/>
        <color theme="1"/>
        <rFont val="Calibri"/>
        <family val="2"/>
        <charset val="162"/>
        <scheme val="minor"/>
      </rPr>
      <t>k</t>
    </r>
    <r>
      <rPr>
        <sz val="11"/>
        <color theme="1"/>
        <rFont val="Calibri"/>
        <family val="2"/>
        <charset val="162"/>
        <scheme val="minor"/>
      </rPr>
      <t xml:space="preserve"> = 1,12</t>
    </r>
  </si>
  <si>
    <r>
      <t>1:1 Eğimli Delik (45</t>
    </r>
    <r>
      <rPr>
        <vertAlign val="superscript"/>
        <sz val="11"/>
        <color theme="1"/>
        <rFont val="Calibri"/>
        <family val="2"/>
        <charset val="162"/>
        <scheme val="minor"/>
      </rPr>
      <t>o</t>
    </r>
    <r>
      <rPr>
        <sz val="11"/>
        <color theme="1"/>
        <rFont val="Calibri"/>
        <family val="2"/>
        <charset val="162"/>
        <scheme val="minor"/>
      </rPr>
      <t>)</t>
    </r>
    <r>
      <rPr>
        <vertAlign val="superscript"/>
        <sz val="11"/>
        <color theme="1"/>
        <rFont val="Calibri"/>
        <family val="2"/>
        <charset val="162"/>
        <scheme val="minor"/>
      </rPr>
      <t xml:space="preserve"> </t>
    </r>
    <r>
      <rPr>
        <sz val="11"/>
        <color theme="1"/>
        <rFont val="Calibri"/>
        <family val="2"/>
        <charset val="162"/>
        <scheme val="minor"/>
      </rPr>
      <t xml:space="preserve">İçin </t>
    </r>
    <r>
      <rPr>
        <b/>
        <sz val="11"/>
        <color theme="1"/>
        <rFont val="Calibri"/>
        <family val="2"/>
        <charset val="162"/>
        <scheme val="minor"/>
      </rPr>
      <t>k</t>
    </r>
    <r>
      <rPr>
        <sz val="11"/>
        <color theme="1"/>
        <rFont val="Calibri"/>
        <family val="2"/>
        <charset val="162"/>
        <scheme val="minor"/>
      </rPr>
      <t xml:space="preserve"> = 1,41</t>
    </r>
  </si>
  <si>
    <t>Delme Hatası (E)</t>
  </si>
  <si>
    <r>
      <rPr>
        <b/>
        <sz val="11"/>
        <color theme="1"/>
        <rFont val="Calibri"/>
        <family val="2"/>
        <charset val="162"/>
        <scheme val="minor"/>
      </rPr>
      <t>E</t>
    </r>
    <r>
      <rPr>
        <sz val="11"/>
        <color theme="1"/>
        <rFont val="Calibri"/>
        <family val="2"/>
        <charset val="162"/>
        <scheme val="minor"/>
      </rPr>
      <t xml:space="preserve"> = (d/1000) + 0,03 x H  </t>
    </r>
  </si>
  <si>
    <t>Delik Çapı (d)</t>
  </si>
  <si>
    <r>
      <rPr>
        <b/>
        <sz val="11"/>
        <color theme="1"/>
        <rFont val="Calibri"/>
        <family val="2"/>
        <charset val="162"/>
        <scheme val="minor"/>
      </rPr>
      <t>B</t>
    </r>
    <r>
      <rPr>
        <sz val="11"/>
        <color theme="1"/>
        <rFont val="Calibri"/>
        <family val="2"/>
        <scheme val="minor"/>
      </rPr>
      <t xml:space="preserve"> = Bmax - E </t>
    </r>
  </si>
  <si>
    <t>Gerçek Yük Mesafesi (B)</t>
  </si>
  <si>
    <t>Patlatma Tasarım Parametresi</t>
  </si>
  <si>
    <t xml:space="preserve">Delikler Arası Mesafe (S) </t>
  </si>
  <si>
    <r>
      <rPr>
        <b/>
        <sz val="11"/>
        <color theme="1"/>
        <rFont val="Calibri"/>
        <family val="2"/>
        <charset val="162"/>
        <scheme val="minor"/>
      </rPr>
      <t>S</t>
    </r>
    <r>
      <rPr>
        <sz val="11"/>
        <color theme="1"/>
        <rFont val="Calibri"/>
        <family val="2"/>
        <charset val="162"/>
        <scheme val="minor"/>
      </rPr>
      <t xml:space="preserve"> = 1,25 x B</t>
    </r>
  </si>
  <si>
    <t>Özgül Delme (b)</t>
  </si>
  <si>
    <r>
      <t>Dip Şarj Uzunluğu (h</t>
    </r>
    <r>
      <rPr>
        <b/>
        <vertAlign val="subscript"/>
        <sz val="11"/>
        <color theme="1"/>
        <rFont val="Calibri"/>
        <family val="2"/>
        <charset val="162"/>
        <scheme val="minor"/>
      </rPr>
      <t>b</t>
    </r>
    <r>
      <rPr>
        <b/>
        <sz val="11"/>
        <color theme="1"/>
        <rFont val="Calibri"/>
        <family val="2"/>
        <charset val="162"/>
        <scheme val="minor"/>
      </rPr>
      <t>)</t>
    </r>
  </si>
  <si>
    <r>
      <rPr>
        <b/>
        <sz val="11"/>
        <color theme="1"/>
        <rFont val="Calibri"/>
        <family val="2"/>
        <charset val="162"/>
        <scheme val="minor"/>
      </rPr>
      <t>h</t>
    </r>
    <r>
      <rPr>
        <b/>
        <vertAlign val="subscript"/>
        <sz val="11"/>
        <color theme="1"/>
        <rFont val="Calibri"/>
        <family val="2"/>
        <charset val="162"/>
        <scheme val="minor"/>
      </rPr>
      <t>b</t>
    </r>
    <r>
      <rPr>
        <sz val="11"/>
        <color theme="1"/>
        <rFont val="Calibri"/>
        <family val="2"/>
        <scheme val="minor"/>
      </rPr>
      <t xml:space="preserve"> = 1,3 x Bmax </t>
    </r>
  </si>
  <si>
    <r>
      <t>Dip Şarj Miktarı (Q</t>
    </r>
    <r>
      <rPr>
        <b/>
        <vertAlign val="subscript"/>
        <sz val="11"/>
        <color theme="1"/>
        <rFont val="Calibri"/>
        <family val="2"/>
        <charset val="162"/>
        <scheme val="minor"/>
      </rPr>
      <t>b</t>
    </r>
    <r>
      <rPr>
        <b/>
        <sz val="11"/>
        <color theme="1"/>
        <rFont val="Calibri"/>
        <family val="2"/>
        <charset val="162"/>
        <scheme val="minor"/>
      </rPr>
      <t>)</t>
    </r>
  </si>
  <si>
    <t>kg</t>
  </si>
  <si>
    <r>
      <rPr>
        <b/>
        <sz val="11"/>
        <color theme="1"/>
        <rFont val="Calibri"/>
        <family val="2"/>
        <charset val="162"/>
        <scheme val="minor"/>
      </rPr>
      <t>Q</t>
    </r>
    <r>
      <rPr>
        <b/>
        <vertAlign val="subscript"/>
        <sz val="11"/>
        <color theme="1"/>
        <rFont val="Calibri"/>
        <family val="2"/>
        <charset val="162"/>
        <scheme val="minor"/>
      </rPr>
      <t>b</t>
    </r>
    <r>
      <rPr>
        <sz val="11"/>
        <color theme="1"/>
        <rFont val="Calibri"/>
        <family val="2"/>
        <charset val="162"/>
        <scheme val="minor"/>
      </rPr>
      <t xml:space="preserve"> = I</t>
    </r>
    <r>
      <rPr>
        <vertAlign val="subscript"/>
        <sz val="11"/>
        <color theme="1"/>
        <rFont val="Calibri"/>
        <family val="2"/>
        <charset val="162"/>
        <scheme val="minor"/>
      </rPr>
      <t>b</t>
    </r>
    <r>
      <rPr>
        <sz val="11"/>
        <color theme="1"/>
        <rFont val="Calibri"/>
        <family val="2"/>
        <charset val="162"/>
        <scheme val="minor"/>
      </rPr>
      <t xml:space="preserve"> x h</t>
    </r>
    <r>
      <rPr>
        <vertAlign val="subscript"/>
        <sz val="11"/>
        <color theme="1"/>
        <rFont val="Calibri"/>
        <family val="2"/>
        <charset val="162"/>
        <scheme val="minor"/>
      </rPr>
      <t>b</t>
    </r>
  </si>
  <si>
    <r>
      <t>Kolon Şarj Yoğunluğu (I</t>
    </r>
    <r>
      <rPr>
        <b/>
        <vertAlign val="subscript"/>
        <sz val="11"/>
        <color theme="1"/>
        <rFont val="Calibri"/>
        <family val="2"/>
        <charset val="162"/>
        <scheme val="minor"/>
      </rPr>
      <t>c</t>
    </r>
    <r>
      <rPr>
        <b/>
        <sz val="11"/>
        <color theme="1"/>
        <rFont val="Calibri"/>
        <family val="2"/>
        <charset val="162"/>
        <scheme val="minor"/>
      </rPr>
      <t>)</t>
    </r>
  </si>
  <si>
    <r>
      <rPr>
        <b/>
        <sz val="11"/>
        <color theme="1"/>
        <rFont val="Calibri"/>
        <family val="2"/>
        <charset val="162"/>
        <scheme val="minor"/>
      </rPr>
      <t>I</t>
    </r>
    <r>
      <rPr>
        <b/>
        <vertAlign val="subscript"/>
        <sz val="11"/>
        <color theme="1"/>
        <rFont val="Calibri"/>
        <family val="2"/>
        <charset val="162"/>
        <scheme val="minor"/>
      </rPr>
      <t>c</t>
    </r>
    <r>
      <rPr>
        <sz val="11"/>
        <color theme="1"/>
        <rFont val="Calibri"/>
        <family val="2"/>
        <charset val="162"/>
        <scheme val="minor"/>
      </rPr>
      <t xml:space="preserve"> = %40 - %60 x I</t>
    </r>
    <r>
      <rPr>
        <vertAlign val="subscript"/>
        <sz val="11"/>
        <color theme="1"/>
        <rFont val="Calibri"/>
        <family val="2"/>
        <charset val="162"/>
        <scheme val="minor"/>
      </rPr>
      <t>b</t>
    </r>
    <r>
      <rPr>
        <sz val="11"/>
        <color theme="1"/>
        <rFont val="Calibri"/>
        <family val="2"/>
        <charset val="162"/>
        <scheme val="minor"/>
      </rPr>
      <t xml:space="preserve"> </t>
    </r>
  </si>
  <si>
    <r>
      <t>Kolon Şarj Yüksekliği (h</t>
    </r>
    <r>
      <rPr>
        <b/>
        <vertAlign val="subscript"/>
        <sz val="11"/>
        <color theme="1"/>
        <rFont val="Calibri"/>
        <family val="2"/>
        <charset val="162"/>
        <scheme val="minor"/>
      </rPr>
      <t>c</t>
    </r>
    <r>
      <rPr>
        <b/>
        <sz val="11"/>
        <color theme="1"/>
        <rFont val="Calibri"/>
        <family val="2"/>
        <charset val="162"/>
        <scheme val="minor"/>
      </rPr>
      <t>)</t>
    </r>
  </si>
  <si>
    <r>
      <rPr>
        <b/>
        <sz val="11"/>
        <color theme="1"/>
        <rFont val="Calibri"/>
        <family val="2"/>
        <charset val="162"/>
        <scheme val="minor"/>
      </rPr>
      <t>h</t>
    </r>
    <r>
      <rPr>
        <b/>
        <vertAlign val="subscript"/>
        <sz val="11"/>
        <color theme="1"/>
        <rFont val="Calibri"/>
        <family val="2"/>
        <charset val="162"/>
        <scheme val="minor"/>
      </rPr>
      <t>c</t>
    </r>
    <r>
      <rPr>
        <sz val="11"/>
        <color theme="1"/>
        <rFont val="Calibri"/>
        <family val="2"/>
        <charset val="162"/>
        <scheme val="minor"/>
      </rPr>
      <t xml:space="preserve"> = H - h</t>
    </r>
    <r>
      <rPr>
        <vertAlign val="subscript"/>
        <sz val="11"/>
        <color theme="1"/>
        <rFont val="Calibri"/>
        <family val="2"/>
        <charset val="162"/>
        <scheme val="minor"/>
      </rPr>
      <t xml:space="preserve">b  </t>
    </r>
    <r>
      <rPr>
        <sz val="11"/>
        <color theme="1"/>
        <rFont val="Calibri"/>
        <family val="2"/>
        <charset val="162"/>
        <scheme val="minor"/>
      </rPr>
      <t>- h</t>
    </r>
    <r>
      <rPr>
        <vertAlign val="subscript"/>
        <sz val="11"/>
        <color theme="1"/>
        <rFont val="Calibri"/>
        <family val="2"/>
        <charset val="162"/>
        <scheme val="minor"/>
      </rPr>
      <t>0</t>
    </r>
    <r>
      <rPr>
        <sz val="11"/>
        <color theme="1"/>
        <rFont val="Calibri"/>
        <family val="2"/>
        <charset val="162"/>
        <scheme val="minor"/>
      </rPr>
      <t xml:space="preserve"> </t>
    </r>
  </si>
  <si>
    <r>
      <rPr>
        <b/>
        <sz val="11"/>
        <color theme="1"/>
        <rFont val="Calibri"/>
        <family val="2"/>
        <charset val="162"/>
        <scheme val="minor"/>
      </rPr>
      <t>Not:</t>
    </r>
    <r>
      <rPr>
        <sz val="11"/>
        <color theme="1"/>
        <rFont val="Calibri"/>
        <family val="2"/>
        <charset val="162"/>
        <scheme val="minor"/>
      </rPr>
      <t xml:space="preserve"> h</t>
    </r>
    <r>
      <rPr>
        <vertAlign val="subscript"/>
        <sz val="11"/>
        <color theme="1"/>
        <rFont val="Calibri"/>
        <family val="2"/>
        <charset val="162"/>
        <scheme val="minor"/>
      </rPr>
      <t>0</t>
    </r>
    <r>
      <rPr>
        <sz val="11"/>
        <color theme="1"/>
        <rFont val="Calibri"/>
        <family val="2"/>
        <charset val="162"/>
        <scheme val="minor"/>
      </rPr>
      <t xml:space="preserve"> = B</t>
    </r>
  </si>
  <si>
    <r>
      <t>Kolon Şarj Miktarı (Q</t>
    </r>
    <r>
      <rPr>
        <b/>
        <vertAlign val="subscript"/>
        <sz val="11"/>
        <color theme="1"/>
        <rFont val="Calibri"/>
        <family val="2"/>
        <charset val="162"/>
        <scheme val="minor"/>
      </rPr>
      <t>c</t>
    </r>
    <r>
      <rPr>
        <b/>
        <sz val="11"/>
        <color theme="1"/>
        <rFont val="Calibri"/>
        <family val="2"/>
        <charset val="162"/>
        <scheme val="minor"/>
      </rPr>
      <t>)</t>
    </r>
  </si>
  <si>
    <r>
      <rPr>
        <b/>
        <sz val="11"/>
        <color theme="1"/>
        <rFont val="Calibri"/>
        <family val="2"/>
        <charset val="162"/>
        <scheme val="minor"/>
      </rPr>
      <t>Q</t>
    </r>
    <r>
      <rPr>
        <b/>
        <vertAlign val="subscript"/>
        <sz val="11"/>
        <color theme="1"/>
        <rFont val="Calibri"/>
        <family val="2"/>
        <charset val="162"/>
        <scheme val="minor"/>
      </rPr>
      <t>c</t>
    </r>
    <r>
      <rPr>
        <sz val="11"/>
        <color theme="1"/>
        <rFont val="Calibri"/>
        <family val="2"/>
        <charset val="162"/>
        <scheme val="minor"/>
      </rPr>
      <t xml:space="preserve"> = I</t>
    </r>
    <r>
      <rPr>
        <vertAlign val="subscript"/>
        <sz val="11"/>
        <color theme="1"/>
        <rFont val="Calibri"/>
        <family val="2"/>
        <charset val="162"/>
        <scheme val="minor"/>
      </rPr>
      <t xml:space="preserve">c </t>
    </r>
    <r>
      <rPr>
        <sz val="11"/>
        <color theme="1"/>
        <rFont val="Calibri"/>
        <family val="2"/>
        <charset val="162"/>
        <scheme val="minor"/>
      </rPr>
      <t xml:space="preserve"> x h</t>
    </r>
    <r>
      <rPr>
        <vertAlign val="subscript"/>
        <sz val="11"/>
        <color theme="1"/>
        <rFont val="Calibri"/>
        <family val="2"/>
        <charset val="162"/>
        <scheme val="minor"/>
      </rPr>
      <t>c</t>
    </r>
  </si>
  <si>
    <r>
      <t>Toplam Şarj Miktarı (Q</t>
    </r>
    <r>
      <rPr>
        <b/>
        <vertAlign val="subscript"/>
        <sz val="11"/>
        <color theme="1"/>
        <rFont val="Calibri"/>
        <family val="2"/>
        <charset val="162"/>
        <scheme val="minor"/>
      </rPr>
      <t>top</t>
    </r>
    <r>
      <rPr>
        <b/>
        <sz val="11"/>
        <color theme="1"/>
        <rFont val="Calibri"/>
        <family val="2"/>
        <charset val="162"/>
        <scheme val="minor"/>
      </rPr>
      <t>)</t>
    </r>
  </si>
  <si>
    <r>
      <rPr>
        <b/>
        <sz val="11"/>
        <color theme="1"/>
        <rFont val="Calibri"/>
        <family val="2"/>
        <charset val="162"/>
        <scheme val="minor"/>
      </rPr>
      <t>Q</t>
    </r>
    <r>
      <rPr>
        <b/>
        <vertAlign val="subscript"/>
        <sz val="11"/>
        <color theme="1"/>
        <rFont val="Calibri"/>
        <family val="2"/>
        <charset val="162"/>
        <scheme val="minor"/>
      </rPr>
      <t>top</t>
    </r>
    <r>
      <rPr>
        <sz val="11"/>
        <color theme="1"/>
        <rFont val="Calibri"/>
        <family val="2"/>
        <charset val="162"/>
        <scheme val="minor"/>
      </rPr>
      <t xml:space="preserve"> = Q</t>
    </r>
    <r>
      <rPr>
        <vertAlign val="subscript"/>
        <sz val="11"/>
        <color theme="1"/>
        <rFont val="Calibri"/>
        <family val="2"/>
        <charset val="162"/>
        <scheme val="minor"/>
      </rPr>
      <t xml:space="preserve">b </t>
    </r>
    <r>
      <rPr>
        <sz val="11"/>
        <color theme="1"/>
        <rFont val="Calibri"/>
        <family val="2"/>
        <charset val="162"/>
        <scheme val="minor"/>
      </rPr>
      <t xml:space="preserve"> + Q</t>
    </r>
    <r>
      <rPr>
        <vertAlign val="subscript"/>
        <sz val="11"/>
        <color theme="1"/>
        <rFont val="Calibri"/>
        <family val="2"/>
        <charset val="162"/>
        <scheme val="minor"/>
      </rPr>
      <t>c</t>
    </r>
  </si>
  <si>
    <t>Özgül Şarj (q)</t>
  </si>
  <si>
    <r>
      <t>kg/m</t>
    </r>
    <r>
      <rPr>
        <b/>
        <vertAlign val="superscript"/>
        <sz val="11"/>
        <color theme="1"/>
        <rFont val="Calibri"/>
        <family val="2"/>
        <charset val="162"/>
        <scheme val="minor"/>
      </rPr>
      <t>3</t>
    </r>
  </si>
  <si>
    <t xml:space="preserve">Örnek Patlatma Tasarımı ve Hesaplama </t>
  </si>
  <si>
    <t>Veriler</t>
  </si>
  <si>
    <t xml:space="preserve">Kayaç Cinsi </t>
  </si>
  <si>
    <t xml:space="preserve">Kireç Taşı </t>
  </si>
  <si>
    <t>Basamak Yüksekliği (K)</t>
  </si>
  <si>
    <t>Kaya Sabiti (c)</t>
  </si>
  <si>
    <t>ͦ</t>
  </si>
  <si>
    <t xml:space="preserve">Patlayıcı Madde Cinsi </t>
  </si>
  <si>
    <t>Delik Durumu</t>
  </si>
  <si>
    <t>Kuru</t>
  </si>
  <si>
    <r>
      <t xml:space="preserve">Delik Eğimi </t>
    </r>
    <r>
      <rPr>
        <b/>
        <vertAlign val="superscript"/>
        <sz val="11"/>
        <color theme="1"/>
        <rFont val="Calibri"/>
        <family val="2"/>
        <charset val="162"/>
        <scheme val="minor"/>
      </rPr>
      <t>0</t>
    </r>
  </si>
  <si>
    <t>Parametre</t>
  </si>
  <si>
    <t xml:space="preserve">Formül </t>
  </si>
  <si>
    <t>Hesap</t>
  </si>
  <si>
    <r>
      <rPr>
        <sz val="11"/>
        <color theme="1"/>
        <rFont val="Calibri"/>
        <family val="2"/>
        <scheme val="minor"/>
      </rPr>
      <t xml:space="preserve">1,36 * </t>
    </r>
    <r>
      <rPr>
        <sz val="11"/>
        <color theme="1"/>
        <rFont val="Arial Tur"/>
        <charset val="162"/>
      </rPr>
      <t>√5</t>
    </r>
  </si>
  <si>
    <t>Formül</t>
  </si>
  <si>
    <r>
      <rPr>
        <b/>
        <sz val="11"/>
        <color theme="1"/>
        <rFont val="Calibri"/>
        <family val="2"/>
        <charset val="162"/>
        <scheme val="minor"/>
      </rPr>
      <t>h</t>
    </r>
    <r>
      <rPr>
        <b/>
        <vertAlign val="subscript"/>
        <sz val="11"/>
        <color theme="1"/>
        <rFont val="Calibri"/>
        <family val="2"/>
        <charset val="162"/>
        <scheme val="minor"/>
      </rPr>
      <t>o</t>
    </r>
    <r>
      <rPr>
        <b/>
        <sz val="11"/>
        <color theme="1"/>
        <rFont val="Calibri"/>
        <family val="2"/>
        <charset val="162"/>
        <scheme val="minor"/>
      </rPr>
      <t xml:space="preserve"> </t>
    </r>
    <r>
      <rPr>
        <sz val="11"/>
        <color theme="1"/>
        <rFont val="Calibri"/>
        <family val="2"/>
        <charset val="162"/>
        <scheme val="minor"/>
      </rPr>
      <t>= B</t>
    </r>
  </si>
  <si>
    <r>
      <t>Sıkılama Mesafesi (h</t>
    </r>
    <r>
      <rPr>
        <b/>
        <vertAlign val="subscript"/>
        <sz val="11"/>
        <color theme="1"/>
        <rFont val="Calibri"/>
        <family val="2"/>
        <charset val="162"/>
        <scheme val="minor"/>
      </rPr>
      <t>o</t>
    </r>
    <r>
      <rPr>
        <b/>
        <sz val="11"/>
        <color theme="1"/>
        <rFont val="Calibri"/>
        <family val="2"/>
        <charset val="162"/>
        <scheme val="minor"/>
      </rPr>
      <t>)</t>
    </r>
  </si>
  <si>
    <t xml:space="preserve">Özgül Tüketimler </t>
  </si>
  <si>
    <r>
      <t>Bir Delikten Elde Edilen Hacim (V</t>
    </r>
    <r>
      <rPr>
        <b/>
        <vertAlign val="subscript"/>
        <sz val="11"/>
        <color theme="1"/>
        <rFont val="Calibri"/>
        <family val="2"/>
        <charset val="162"/>
        <scheme val="minor"/>
      </rPr>
      <t>d</t>
    </r>
    <r>
      <rPr>
        <b/>
        <sz val="11"/>
        <color theme="1"/>
        <rFont val="Calibri"/>
        <family val="2"/>
        <charset val="162"/>
        <scheme val="minor"/>
      </rPr>
      <t>)</t>
    </r>
  </si>
  <si>
    <r>
      <t>m</t>
    </r>
    <r>
      <rPr>
        <b/>
        <vertAlign val="superscript"/>
        <sz val="11"/>
        <color theme="1"/>
        <rFont val="Calibri"/>
        <family val="2"/>
        <charset val="162"/>
        <scheme val="minor"/>
      </rPr>
      <t>3</t>
    </r>
  </si>
  <si>
    <r>
      <rPr>
        <b/>
        <sz val="11"/>
        <color theme="1"/>
        <rFont val="Calibri"/>
        <family val="2"/>
        <charset val="162"/>
        <scheme val="minor"/>
      </rPr>
      <t>V</t>
    </r>
    <r>
      <rPr>
        <b/>
        <vertAlign val="subscript"/>
        <sz val="11"/>
        <color theme="1"/>
        <rFont val="Calibri"/>
        <family val="2"/>
        <charset val="162"/>
        <scheme val="minor"/>
      </rPr>
      <t>d</t>
    </r>
    <r>
      <rPr>
        <sz val="11"/>
        <color theme="1"/>
        <rFont val="Calibri"/>
        <family val="2"/>
        <charset val="162"/>
        <scheme val="minor"/>
      </rPr>
      <t xml:space="preserve"> = B x S x K </t>
    </r>
  </si>
  <si>
    <r>
      <rPr>
        <b/>
        <sz val="11"/>
        <color theme="1"/>
        <rFont val="Calibri"/>
        <family val="2"/>
        <charset val="162"/>
        <scheme val="minor"/>
      </rPr>
      <t>b</t>
    </r>
    <r>
      <rPr>
        <sz val="11"/>
        <color theme="1"/>
        <rFont val="Calibri"/>
        <family val="2"/>
        <charset val="162"/>
        <scheme val="minor"/>
      </rPr>
      <t xml:space="preserve"> = H / (V</t>
    </r>
    <r>
      <rPr>
        <vertAlign val="subscript"/>
        <sz val="11"/>
        <color theme="1"/>
        <rFont val="Calibri"/>
        <family val="2"/>
        <charset val="162"/>
        <scheme val="minor"/>
      </rPr>
      <t>d</t>
    </r>
    <r>
      <rPr>
        <sz val="11"/>
        <color theme="1"/>
        <rFont val="Calibri"/>
        <family val="2"/>
        <charset val="162"/>
        <scheme val="minor"/>
      </rPr>
      <t>)</t>
    </r>
  </si>
  <si>
    <r>
      <rPr>
        <b/>
        <sz val="11"/>
        <color theme="1"/>
        <rFont val="Calibri"/>
        <family val="2"/>
        <charset val="162"/>
        <scheme val="minor"/>
      </rPr>
      <t xml:space="preserve">q = </t>
    </r>
    <r>
      <rPr>
        <sz val="11"/>
        <color theme="1"/>
        <rFont val="Calibri"/>
        <family val="2"/>
        <charset val="162"/>
        <scheme val="minor"/>
      </rPr>
      <t>Q</t>
    </r>
    <r>
      <rPr>
        <vertAlign val="subscript"/>
        <sz val="11"/>
        <color theme="1"/>
        <rFont val="Calibri"/>
        <family val="2"/>
        <charset val="162"/>
        <scheme val="minor"/>
      </rPr>
      <t>top</t>
    </r>
    <r>
      <rPr>
        <sz val="11"/>
        <color theme="1"/>
        <rFont val="Calibri"/>
        <family val="2"/>
        <charset val="162"/>
        <scheme val="minor"/>
      </rPr>
      <t xml:space="preserve"> / (V</t>
    </r>
    <r>
      <rPr>
        <vertAlign val="subscript"/>
        <sz val="11"/>
        <color theme="1"/>
        <rFont val="Calibri"/>
        <family val="2"/>
        <charset val="162"/>
        <scheme val="minor"/>
      </rPr>
      <t>d</t>
    </r>
    <r>
      <rPr>
        <sz val="11"/>
        <color theme="1"/>
        <rFont val="Calibri"/>
        <family val="2"/>
        <charset val="162"/>
        <scheme val="minor"/>
      </rPr>
      <t>)</t>
    </r>
  </si>
  <si>
    <t>Not</t>
  </si>
  <si>
    <t xml:space="preserve">Deliğin tamamında dökme olarak ANFO kullanıldığından kolon şarj için şarj miktarı düşürülemez. Bu durumda Ic = Ib olur. </t>
  </si>
  <si>
    <r>
      <t xml:space="preserve">Genellikle 3 - 18 metre arasında değişir. Basamak boyu (K) belirlenirken, şev stabilitesi, delici ekipman kapasitesi, delik sapmaları, </t>
    </r>
    <r>
      <rPr>
        <b/>
        <sz val="11"/>
        <color theme="1"/>
        <rFont val="Calibri"/>
        <family val="2"/>
        <charset val="162"/>
        <scheme val="minor"/>
      </rPr>
      <t xml:space="preserve">yükleyici makinenin </t>
    </r>
    <r>
      <rPr>
        <b/>
        <u/>
        <sz val="11"/>
        <color theme="1"/>
        <rFont val="Calibri"/>
        <family val="2"/>
        <charset val="162"/>
        <scheme val="minor"/>
      </rPr>
      <t>güvenle</t>
    </r>
    <r>
      <rPr>
        <b/>
        <sz val="11"/>
        <color theme="1"/>
        <rFont val="Calibri"/>
        <family val="2"/>
        <charset val="162"/>
        <scheme val="minor"/>
      </rPr>
      <t xml:space="preserve"> çalışabileceği yükseklik</t>
    </r>
    <r>
      <rPr>
        <sz val="11"/>
        <color theme="1"/>
        <rFont val="Calibri"/>
        <family val="2"/>
        <scheme val="minor"/>
      </rPr>
      <t xml:space="preserve"> gibi faktörler dikkate alınmalıdır. Seçilen basamak boyu ile delik çapı arasında oransal bir ilişki olduğu unutulmamalıdır. </t>
    </r>
  </si>
  <si>
    <t>Basamak Patlatması Terimler</t>
  </si>
  <si>
    <t>K = Basamak Boyu (m)</t>
  </si>
  <si>
    <t>H = Delik Boyu (m)</t>
  </si>
  <si>
    <t>U =Dip Delgi (m)</t>
  </si>
  <si>
    <t>d = Delik Çapı (mm)</t>
  </si>
  <si>
    <t>Bmax = Tasarım Yükü (m)</t>
  </si>
  <si>
    <t>E = Delme Hatası (m)</t>
  </si>
  <si>
    <t>B = Gerçek Yük Mesafesi (m)</t>
  </si>
  <si>
    <t>S = Delikler Arası Mesafe (m)</t>
  </si>
  <si>
    <r>
      <t>m/m</t>
    </r>
    <r>
      <rPr>
        <b/>
        <vertAlign val="superscript"/>
        <sz val="11"/>
        <color theme="1"/>
        <rFont val="Calibri"/>
        <family val="2"/>
        <charset val="162"/>
        <scheme val="minor"/>
      </rPr>
      <t>3</t>
    </r>
  </si>
  <si>
    <r>
      <t>b = Özgül Delme (m/m</t>
    </r>
    <r>
      <rPr>
        <vertAlign val="superscript"/>
        <sz val="11"/>
        <color theme="1"/>
        <rFont val="Calibri"/>
        <family val="2"/>
        <charset val="162"/>
        <scheme val="minor"/>
      </rPr>
      <t>3</t>
    </r>
    <r>
      <rPr>
        <sz val="11"/>
        <color theme="1"/>
        <rFont val="Calibri"/>
        <family val="2"/>
        <scheme val="minor"/>
      </rPr>
      <t>)</t>
    </r>
  </si>
  <si>
    <r>
      <t>I</t>
    </r>
    <r>
      <rPr>
        <vertAlign val="subscript"/>
        <sz val="11"/>
        <color theme="1"/>
        <rFont val="Calibri"/>
        <family val="2"/>
        <charset val="162"/>
        <scheme val="minor"/>
      </rPr>
      <t>b</t>
    </r>
    <r>
      <rPr>
        <sz val="11"/>
        <color theme="1"/>
        <rFont val="Calibri"/>
        <family val="2"/>
        <scheme val="minor"/>
      </rPr>
      <t xml:space="preserve"> = Dip Şarj Konsantrasyonu (kg/m)</t>
    </r>
  </si>
  <si>
    <r>
      <t>h</t>
    </r>
    <r>
      <rPr>
        <vertAlign val="subscript"/>
        <sz val="11"/>
        <color theme="1"/>
        <rFont val="Calibri"/>
        <family val="2"/>
        <charset val="162"/>
        <scheme val="minor"/>
      </rPr>
      <t>b</t>
    </r>
    <r>
      <rPr>
        <sz val="11"/>
        <color theme="1"/>
        <rFont val="Calibri"/>
        <family val="2"/>
        <scheme val="minor"/>
      </rPr>
      <t xml:space="preserve"> = Dip Şarj Boyu (m)</t>
    </r>
  </si>
  <si>
    <r>
      <t>Q</t>
    </r>
    <r>
      <rPr>
        <vertAlign val="subscript"/>
        <sz val="11"/>
        <color theme="1"/>
        <rFont val="Calibri"/>
        <family val="2"/>
        <charset val="162"/>
        <scheme val="minor"/>
      </rPr>
      <t>b</t>
    </r>
    <r>
      <rPr>
        <sz val="11"/>
        <color theme="1"/>
        <rFont val="Calibri"/>
        <family val="2"/>
        <scheme val="minor"/>
      </rPr>
      <t xml:space="preserve"> = Dip Şarj Miktarı (kg)</t>
    </r>
  </si>
  <si>
    <r>
      <t>h</t>
    </r>
    <r>
      <rPr>
        <vertAlign val="subscript"/>
        <sz val="11"/>
        <color theme="1"/>
        <rFont val="Calibri"/>
        <family val="2"/>
        <charset val="162"/>
        <scheme val="minor"/>
      </rPr>
      <t>o</t>
    </r>
    <r>
      <rPr>
        <sz val="11"/>
        <color theme="1"/>
        <rFont val="Calibri"/>
        <family val="2"/>
        <scheme val="minor"/>
      </rPr>
      <t xml:space="preserve"> = Sıkılama Boyu (m)</t>
    </r>
  </si>
  <si>
    <r>
      <t>I</t>
    </r>
    <r>
      <rPr>
        <vertAlign val="subscript"/>
        <sz val="11"/>
        <color theme="1"/>
        <rFont val="Calibri"/>
        <family val="2"/>
        <charset val="162"/>
        <scheme val="minor"/>
      </rPr>
      <t>c</t>
    </r>
    <r>
      <rPr>
        <sz val="11"/>
        <color theme="1"/>
        <rFont val="Calibri"/>
        <family val="2"/>
        <scheme val="minor"/>
      </rPr>
      <t xml:space="preserve"> = Kolon Şarj Konsantrasyonu (kg/m)</t>
    </r>
  </si>
  <si>
    <r>
      <t>h</t>
    </r>
    <r>
      <rPr>
        <vertAlign val="subscript"/>
        <sz val="11"/>
        <color theme="1"/>
        <rFont val="Calibri"/>
        <family val="2"/>
        <charset val="162"/>
        <scheme val="minor"/>
      </rPr>
      <t>c</t>
    </r>
    <r>
      <rPr>
        <sz val="11"/>
        <color theme="1"/>
        <rFont val="Calibri"/>
        <family val="2"/>
        <scheme val="minor"/>
      </rPr>
      <t xml:space="preserve"> = Kolon Şarj Boyu (m)</t>
    </r>
  </si>
  <si>
    <r>
      <t>Q</t>
    </r>
    <r>
      <rPr>
        <vertAlign val="subscript"/>
        <sz val="11"/>
        <color theme="1"/>
        <rFont val="Calibri"/>
        <family val="2"/>
        <charset val="162"/>
        <scheme val="minor"/>
      </rPr>
      <t>c</t>
    </r>
    <r>
      <rPr>
        <sz val="11"/>
        <color theme="1"/>
        <rFont val="Calibri"/>
        <family val="2"/>
        <scheme val="minor"/>
      </rPr>
      <t xml:space="preserve"> = Kolon Şarj Miktarı (kg)</t>
    </r>
  </si>
  <si>
    <r>
      <t>Q</t>
    </r>
    <r>
      <rPr>
        <vertAlign val="subscript"/>
        <sz val="11"/>
        <color theme="1"/>
        <rFont val="Calibri"/>
        <family val="2"/>
        <charset val="162"/>
        <scheme val="minor"/>
      </rPr>
      <t>top</t>
    </r>
    <r>
      <rPr>
        <sz val="11"/>
        <color theme="1"/>
        <rFont val="Calibri"/>
        <family val="2"/>
        <scheme val="minor"/>
      </rPr>
      <t xml:space="preserve"> = Toplam Şarj Miktarı (kg)</t>
    </r>
  </si>
  <si>
    <r>
      <t>q = Özgül Şarj (kg/m</t>
    </r>
    <r>
      <rPr>
        <vertAlign val="superscript"/>
        <sz val="11"/>
        <color theme="1"/>
        <rFont val="Calibri"/>
        <family val="2"/>
        <charset val="162"/>
        <scheme val="minor"/>
      </rPr>
      <t>3</t>
    </r>
    <r>
      <rPr>
        <sz val="11"/>
        <color theme="1"/>
        <rFont val="Calibri"/>
        <family val="2"/>
        <scheme val="minor"/>
      </rPr>
      <t>)</t>
    </r>
  </si>
  <si>
    <t>DELME PATLATMA TASARIM KILAVUZU</t>
  </si>
  <si>
    <r>
      <t xml:space="preserve">Bmax (Tasarım Yükü veya Maksimum Yük) 
</t>
    </r>
    <r>
      <rPr>
        <sz val="9"/>
        <color theme="1"/>
        <rFont val="Calibri"/>
        <family val="2"/>
        <charset val="162"/>
        <scheme val="minor"/>
      </rPr>
      <t xml:space="preserve">Maksimum yük mesafesi oluşturulduktan sonra diğer parametrelerin hesabı yapılır. Basamak yüksekliği, yük mesafesi ve delik çapı arasında oransal bağ vardır. Yük mesafesi normal uygulamalarda basamak yüksekliğibin 2,5 ta biri ile 5'te biri arasında olmalıdır. Olofsson, Langefors ve Kilström'ün yaklaşımlarını sadeleştirerek, pratik bir maksimum yük mesafesi oluşturmuştur. </t>
    </r>
  </si>
  <si>
    <r>
      <t xml:space="preserve">Farklı Delik Eğimlerine Göre Düzeltme Faktörü 
</t>
    </r>
    <r>
      <rPr>
        <sz val="9"/>
        <color theme="1"/>
        <rFont val="Calibri"/>
        <family val="2"/>
        <charset val="162"/>
        <scheme val="minor"/>
      </rPr>
      <t>Olofsson patlatma deliklerinin en verimli patladığı eğimin 3:1 olduğunu kabul etmiştir. Eğer delikler 3:1'den farlı eğimlerde delinecekse, formülde R</t>
    </r>
    <r>
      <rPr>
        <vertAlign val="subscript"/>
        <sz val="9"/>
        <color theme="1"/>
        <rFont val="Calibri"/>
        <family val="2"/>
        <charset val="162"/>
        <scheme val="minor"/>
      </rPr>
      <t>1</t>
    </r>
    <r>
      <rPr>
        <sz val="9"/>
        <color theme="1"/>
        <rFont val="Calibri"/>
        <family val="2"/>
        <charset val="162"/>
        <scheme val="minor"/>
      </rPr>
      <t xml:space="preserve"> düzeltme çarpanı kullanılmasını önermektedir. </t>
    </r>
    <r>
      <rPr>
        <b/>
        <sz val="11"/>
        <color theme="1"/>
        <rFont val="Calibri"/>
        <family val="2"/>
        <charset val="162"/>
        <scheme val="minor"/>
      </rPr>
      <t xml:space="preserve">  </t>
    </r>
  </si>
  <si>
    <r>
      <t xml:space="preserve">Farklı Kaya Sabitlerine (c) Göre Düzeltme Faktörü
</t>
    </r>
    <r>
      <rPr>
        <sz val="9"/>
        <color theme="1"/>
        <rFont val="Calibri"/>
        <family val="2"/>
        <charset val="162"/>
        <scheme val="minor"/>
      </rPr>
      <t xml:space="preserve">Olofsson, farklı dayanımlarda sahip kaya yapılarının uygun biçimde parçalanabilmesi için farklı patlayıcı miktarlarına ihtiyaç duyulmasından yola çıkarak; hesaplamalarında kaya sabiti (c) adı verilen bir katsayı kullanmıştır. </t>
    </r>
    <r>
      <rPr>
        <b/>
        <sz val="11"/>
        <color theme="1"/>
        <rFont val="Calibri"/>
        <family val="2"/>
        <charset val="162"/>
        <scheme val="minor"/>
      </rPr>
      <t xml:space="preserve"> </t>
    </r>
  </si>
  <si>
    <r>
      <t xml:space="preserve">Dip Delgi (U)
</t>
    </r>
    <r>
      <rPr>
        <sz val="9"/>
        <color theme="1"/>
        <rFont val="Calibri"/>
        <family val="2"/>
        <charset val="162"/>
        <scheme val="minor"/>
      </rPr>
      <t xml:space="preserve">Basamak patlatmalarında delik dibi belli bir açıyla kırıldığından, delikler basamak buyundan bir miktar derin delinmelidir. Dip delgi boyu ile maksimum yük mesafesi arasında oransal bir ilişki mevcuttur. </t>
    </r>
  </si>
  <si>
    <r>
      <t xml:space="preserve">Delme Hatası (E)
</t>
    </r>
    <r>
      <rPr>
        <sz val="9"/>
        <color theme="1"/>
        <rFont val="Calibri"/>
        <family val="2"/>
        <charset val="162"/>
        <scheme val="minor"/>
      </rPr>
      <t>Patlatma deliklerinin delinmesi sırasında, delik sapmalarına ve delik yerleşimlerine bağlı olarak hatalar oluşacaktır. Bu hataların tolere edilmesi için delik çapı ve delme boyuna bağlı olarak bir düzeltme yapılır.</t>
    </r>
  </si>
  <si>
    <r>
      <t>Sıkılama Mesafesi (h</t>
    </r>
    <r>
      <rPr>
        <b/>
        <vertAlign val="subscript"/>
        <sz val="11"/>
        <color theme="1"/>
        <rFont val="Calibri"/>
        <family val="2"/>
        <charset val="162"/>
        <scheme val="minor"/>
      </rPr>
      <t>o</t>
    </r>
    <r>
      <rPr>
        <b/>
        <sz val="11"/>
        <color theme="1"/>
        <rFont val="Calibri"/>
        <family val="2"/>
        <charset val="162"/>
        <scheme val="minor"/>
      </rPr>
      <t xml:space="preserve">)
</t>
    </r>
    <r>
      <rPr>
        <sz val="9"/>
        <color theme="1"/>
        <rFont val="Calibri"/>
        <family val="2"/>
        <charset val="162"/>
        <scheme val="minor"/>
      </rPr>
      <t xml:space="preserve">Sıkılama mesafesi basamak üstündeki serbest yüzeye olan uzaklıktır. Bu nedenle yük mesafesine (basamak önü serbest yüzeye olan mesafe) eşit alınır. </t>
    </r>
  </si>
  <si>
    <r>
      <t>Dip Şarj Uzunluğu (h</t>
    </r>
    <r>
      <rPr>
        <b/>
        <vertAlign val="subscript"/>
        <sz val="11"/>
        <color theme="1"/>
        <rFont val="Calibri"/>
        <family val="2"/>
        <charset val="162"/>
        <scheme val="minor"/>
      </rPr>
      <t>b</t>
    </r>
    <r>
      <rPr>
        <b/>
        <sz val="11"/>
        <color theme="1"/>
        <rFont val="Calibri"/>
        <family val="2"/>
        <charset val="162"/>
        <scheme val="minor"/>
      </rPr>
      <t xml:space="preserve">)
</t>
    </r>
    <r>
      <rPr>
        <sz val="9"/>
        <color theme="1"/>
        <rFont val="Calibri"/>
        <family val="2"/>
        <charset val="162"/>
        <scheme val="minor"/>
      </rPr>
      <t>Olofsson, delik dibinde kırılması güç, delik kolonunda ise kırılması nispeten daha kolay bir bölüm olduğunu bildirmektedir.  Buna bağlı olarak delik içerisinde iki farklı yoğunluk ve metrajda patlayıcı doldurulacağını varsayarak hesap yöntemini oluşturmuştur. Ancak pratikte delik dibinde ve delik kolonunda  Patlayıcı miktarları hesap edilirken (Q</t>
    </r>
    <r>
      <rPr>
        <vertAlign val="subscript"/>
        <sz val="9"/>
        <color theme="1"/>
        <rFont val="Calibri"/>
        <family val="2"/>
        <charset val="162"/>
        <scheme val="minor"/>
      </rPr>
      <t>b</t>
    </r>
    <r>
      <rPr>
        <sz val="9"/>
        <color theme="1"/>
        <rFont val="Calibri"/>
        <family val="2"/>
        <charset val="162"/>
        <scheme val="minor"/>
      </rPr>
      <t>, Q</t>
    </r>
    <r>
      <rPr>
        <vertAlign val="subscript"/>
        <sz val="9"/>
        <color theme="1"/>
        <rFont val="Calibri"/>
        <family val="2"/>
        <charset val="162"/>
        <scheme val="minor"/>
      </rPr>
      <t>c</t>
    </r>
    <r>
      <rPr>
        <sz val="9"/>
        <color theme="1"/>
        <rFont val="Calibri"/>
        <family val="2"/>
        <charset val="162"/>
        <scheme val="minor"/>
      </rPr>
      <t>, Q</t>
    </r>
    <r>
      <rPr>
        <vertAlign val="subscript"/>
        <sz val="9"/>
        <color theme="1"/>
        <rFont val="Calibri"/>
        <family val="2"/>
        <charset val="162"/>
        <scheme val="minor"/>
      </rPr>
      <t>top</t>
    </r>
    <r>
      <rPr>
        <sz val="9"/>
        <color theme="1"/>
        <rFont val="Calibri"/>
        <family val="2"/>
        <charset val="162"/>
        <scheme val="minor"/>
      </rPr>
      <t xml:space="preserve">) bu durum hesaba katılmalıdır.   </t>
    </r>
  </si>
  <si>
    <t xml:space="preserve">Yemleyici Miktarı (Y) </t>
  </si>
  <si>
    <t>Patlayıcı Madde Miktarı / Delik</t>
  </si>
  <si>
    <r>
      <rPr>
        <b/>
        <sz val="11"/>
        <color theme="1"/>
        <rFont val="Calibri"/>
        <family val="2"/>
        <charset val="162"/>
        <scheme val="minor"/>
      </rPr>
      <t>Q</t>
    </r>
    <r>
      <rPr>
        <b/>
        <vertAlign val="subscript"/>
        <sz val="11"/>
        <color theme="1"/>
        <rFont val="Calibri"/>
        <family val="2"/>
        <charset val="162"/>
        <scheme val="minor"/>
      </rPr>
      <t>top</t>
    </r>
    <r>
      <rPr>
        <sz val="11"/>
        <color theme="1"/>
        <rFont val="Calibri"/>
        <family val="2"/>
        <charset val="162"/>
        <scheme val="minor"/>
      </rPr>
      <t xml:space="preserve"> x (1/50)</t>
    </r>
  </si>
  <si>
    <t>Ad</t>
  </si>
  <si>
    <r>
      <rPr>
        <sz val="11"/>
        <color theme="1"/>
        <rFont val="Calibri"/>
        <family val="2"/>
        <charset val="162"/>
        <scheme val="minor"/>
      </rPr>
      <t>Q</t>
    </r>
    <r>
      <rPr>
        <vertAlign val="subscript"/>
        <sz val="11"/>
        <color theme="1"/>
        <rFont val="Calibri"/>
        <family val="2"/>
        <charset val="162"/>
        <scheme val="minor"/>
      </rPr>
      <t>top</t>
    </r>
    <r>
      <rPr>
        <sz val="11"/>
        <color theme="1"/>
        <rFont val="Calibri"/>
        <family val="2"/>
        <charset val="162"/>
        <scheme val="minor"/>
      </rPr>
      <t xml:space="preserve"> x (1/50) </t>
    </r>
    <r>
      <rPr>
        <b/>
        <sz val="11"/>
        <color theme="1"/>
        <rFont val="Arial Tur"/>
        <charset val="162"/>
      </rPr>
      <t>≤</t>
    </r>
    <r>
      <rPr>
        <b/>
        <sz val="11"/>
        <color theme="1"/>
        <rFont val="Calibri"/>
        <family val="2"/>
        <charset val="162"/>
        <scheme val="minor"/>
      </rPr>
      <t xml:space="preserve"> Y </t>
    </r>
    <r>
      <rPr>
        <b/>
        <sz val="11"/>
        <color theme="1"/>
        <rFont val="Arial Tur"/>
        <charset val="162"/>
      </rPr>
      <t>≤</t>
    </r>
    <r>
      <rPr>
        <b/>
        <sz val="11"/>
        <color theme="1"/>
        <rFont val="Calibri"/>
        <family val="2"/>
        <charset val="162"/>
      </rPr>
      <t xml:space="preserve"> </t>
    </r>
    <r>
      <rPr>
        <sz val="11"/>
        <color theme="1"/>
        <rFont val="Calibri"/>
        <family val="2"/>
        <charset val="162"/>
        <scheme val="minor"/>
      </rPr>
      <t>Q</t>
    </r>
    <r>
      <rPr>
        <vertAlign val="subscript"/>
        <sz val="11"/>
        <color theme="1"/>
        <rFont val="Calibri"/>
        <family val="2"/>
        <charset val="162"/>
        <scheme val="minor"/>
      </rPr>
      <t>top</t>
    </r>
    <r>
      <rPr>
        <sz val="11"/>
        <color theme="1"/>
        <rFont val="Calibri"/>
        <family val="2"/>
        <charset val="162"/>
        <scheme val="minor"/>
      </rPr>
      <t xml:space="preserve"> x (1/25)</t>
    </r>
  </si>
  <si>
    <t xml:space="preserve">Özgül Yemleyici (y) </t>
  </si>
  <si>
    <r>
      <t xml:space="preserve">Özgül Delik İçi Kapsül (k </t>
    </r>
    <r>
      <rPr>
        <b/>
        <vertAlign val="subscript"/>
        <sz val="11"/>
        <color theme="1"/>
        <rFont val="Calibri"/>
        <family val="2"/>
        <charset val="162"/>
        <scheme val="minor"/>
      </rPr>
      <t>delik içi</t>
    </r>
    <r>
      <rPr>
        <b/>
        <sz val="11"/>
        <color theme="1"/>
        <rFont val="Calibri"/>
        <family val="2"/>
        <charset val="162"/>
        <scheme val="minor"/>
      </rPr>
      <t>)</t>
    </r>
  </si>
  <si>
    <r>
      <rPr>
        <b/>
        <sz val="11"/>
        <color theme="1"/>
        <rFont val="Calibri"/>
        <family val="2"/>
        <charset val="162"/>
        <scheme val="minor"/>
      </rPr>
      <t>y</t>
    </r>
    <r>
      <rPr>
        <sz val="11"/>
        <color theme="1"/>
        <rFont val="Calibri"/>
        <family val="2"/>
        <charset val="162"/>
        <scheme val="minor"/>
      </rPr>
      <t xml:space="preserve"> = (Y) / V</t>
    </r>
    <r>
      <rPr>
        <vertAlign val="subscript"/>
        <sz val="11"/>
        <color theme="1"/>
        <rFont val="Calibri"/>
        <family val="2"/>
        <charset val="162"/>
        <scheme val="minor"/>
      </rPr>
      <t>d</t>
    </r>
  </si>
  <si>
    <r>
      <rPr>
        <b/>
        <sz val="11"/>
        <color theme="1"/>
        <rFont val="Calibri"/>
        <family val="2"/>
        <charset val="162"/>
        <scheme val="minor"/>
      </rPr>
      <t>k</t>
    </r>
    <r>
      <rPr>
        <sz val="11"/>
        <color theme="1"/>
        <rFont val="Calibri"/>
        <family val="2"/>
        <charset val="162"/>
        <scheme val="minor"/>
      </rPr>
      <t xml:space="preserve"> </t>
    </r>
    <r>
      <rPr>
        <vertAlign val="subscript"/>
        <sz val="11"/>
        <color theme="1"/>
        <rFont val="Calibri"/>
        <family val="2"/>
        <charset val="162"/>
        <scheme val="minor"/>
      </rPr>
      <t xml:space="preserve">delik içi </t>
    </r>
    <r>
      <rPr>
        <sz val="11"/>
        <color theme="1"/>
        <rFont val="Calibri"/>
        <family val="2"/>
        <charset val="162"/>
        <scheme val="minor"/>
      </rPr>
      <t>= (1/V</t>
    </r>
    <r>
      <rPr>
        <vertAlign val="subscript"/>
        <sz val="11"/>
        <color theme="1"/>
        <rFont val="Calibri"/>
        <family val="2"/>
        <charset val="162"/>
        <scheme val="minor"/>
      </rPr>
      <t>d</t>
    </r>
    <r>
      <rPr>
        <sz val="11"/>
        <color theme="1"/>
        <rFont val="Calibri"/>
        <family val="2"/>
        <charset val="162"/>
        <scheme val="minor"/>
      </rPr>
      <t xml:space="preserve">) </t>
    </r>
  </si>
  <si>
    <r>
      <t xml:space="preserve">Özgül Delik İçi Kapsül (k </t>
    </r>
    <r>
      <rPr>
        <b/>
        <vertAlign val="subscript"/>
        <sz val="11"/>
        <color theme="1"/>
        <rFont val="Calibri"/>
        <family val="2"/>
        <charset val="162"/>
        <scheme val="minor"/>
      </rPr>
      <t>yüzey</t>
    </r>
    <r>
      <rPr>
        <b/>
        <sz val="11"/>
        <color theme="1"/>
        <rFont val="Calibri"/>
        <family val="2"/>
        <charset val="162"/>
        <scheme val="minor"/>
      </rPr>
      <t>)</t>
    </r>
  </si>
  <si>
    <r>
      <rPr>
        <b/>
        <sz val="11"/>
        <color theme="1"/>
        <rFont val="Calibri"/>
        <family val="2"/>
        <charset val="162"/>
        <scheme val="minor"/>
      </rPr>
      <t>k</t>
    </r>
    <r>
      <rPr>
        <sz val="11"/>
        <color theme="1"/>
        <rFont val="Calibri"/>
        <family val="2"/>
        <charset val="162"/>
        <scheme val="minor"/>
      </rPr>
      <t xml:space="preserve"> </t>
    </r>
    <r>
      <rPr>
        <vertAlign val="subscript"/>
        <sz val="11"/>
        <color theme="1"/>
        <rFont val="Calibri"/>
        <family val="2"/>
        <charset val="162"/>
        <scheme val="minor"/>
      </rPr>
      <t xml:space="preserve">yüzey </t>
    </r>
    <r>
      <rPr>
        <sz val="11"/>
        <color theme="1"/>
        <rFont val="Calibri"/>
        <family val="2"/>
        <charset val="162"/>
        <scheme val="minor"/>
      </rPr>
      <t>= (1/V</t>
    </r>
    <r>
      <rPr>
        <vertAlign val="subscript"/>
        <sz val="11"/>
        <color theme="1"/>
        <rFont val="Calibri"/>
        <family val="2"/>
        <charset val="162"/>
        <scheme val="minor"/>
      </rPr>
      <t>d</t>
    </r>
    <r>
      <rPr>
        <sz val="11"/>
        <color theme="1"/>
        <rFont val="Calibri"/>
        <family val="2"/>
        <charset val="162"/>
        <scheme val="minor"/>
      </rPr>
      <t xml:space="preserve">) </t>
    </r>
  </si>
  <si>
    <t>Bk</t>
  </si>
  <si>
    <r>
      <t xml:space="preserve">K </t>
    </r>
    <r>
      <rPr>
        <b/>
        <vertAlign val="subscript"/>
        <sz val="11"/>
        <color theme="1"/>
        <rFont val="Calibri"/>
        <family val="2"/>
        <charset val="162"/>
        <scheme val="minor"/>
      </rPr>
      <t xml:space="preserve">delik içi </t>
    </r>
    <r>
      <rPr>
        <b/>
        <sz val="11"/>
        <color theme="1"/>
        <rFont val="Calibri"/>
        <family val="2"/>
        <charset val="162"/>
        <scheme val="minor"/>
      </rPr>
      <t xml:space="preserve"> = Delik Sayısı </t>
    </r>
  </si>
  <si>
    <t>TİTREŞİM BU KISMA EKLENECEK</t>
  </si>
  <si>
    <r>
      <rPr>
        <b/>
        <sz val="11"/>
        <color theme="1"/>
        <rFont val="Calibri"/>
        <family val="2"/>
        <charset val="162"/>
        <scheme val="minor"/>
      </rPr>
      <t xml:space="preserve">Delik İçi Kapsül Sayısı (K </t>
    </r>
    <r>
      <rPr>
        <b/>
        <vertAlign val="subscript"/>
        <sz val="11"/>
        <color theme="1"/>
        <rFont val="Calibri"/>
        <family val="2"/>
        <charset val="162"/>
        <scheme val="minor"/>
      </rPr>
      <t>delik içi</t>
    </r>
    <r>
      <rPr>
        <b/>
        <sz val="11"/>
        <color theme="1"/>
        <rFont val="Calibri"/>
        <family val="2"/>
        <charset val="162"/>
        <scheme val="minor"/>
      </rPr>
      <t xml:space="preserve">) 
</t>
    </r>
    <r>
      <rPr>
        <sz val="11"/>
        <color theme="1"/>
        <rFont val="Calibri"/>
        <family val="2"/>
        <charset val="162"/>
        <scheme val="minor"/>
      </rPr>
      <t xml:space="preserve">Her patlatma deliğ için 1 adet delik içi elektriksiz kapsül </t>
    </r>
    <r>
      <rPr>
        <b/>
        <sz val="11"/>
        <color theme="1"/>
        <rFont val="Calibri"/>
        <family val="2"/>
        <charset val="162"/>
        <scheme val="minor"/>
      </rPr>
      <t>(K</t>
    </r>
    <r>
      <rPr>
        <b/>
        <vertAlign val="subscript"/>
        <sz val="11"/>
        <color theme="1"/>
        <rFont val="Calibri"/>
        <family val="2"/>
        <charset val="162"/>
        <scheme val="minor"/>
      </rPr>
      <t xml:space="preserve"> delik içi</t>
    </r>
    <r>
      <rPr>
        <b/>
        <sz val="11"/>
        <color theme="1"/>
        <rFont val="Calibri"/>
        <family val="2"/>
        <charset val="162"/>
        <scheme val="minor"/>
      </rPr>
      <t xml:space="preserve">) </t>
    </r>
    <r>
      <rPr>
        <sz val="11"/>
        <color theme="1"/>
        <rFont val="Calibri"/>
        <family val="2"/>
        <charset val="162"/>
        <scheme val="minor"/>
      </rPr>
      <t>kullanılır. Özel uygulamalarda veya sarsıntı kontrolü amacıyla delik içerisinde birden fazla yemeleme kullanılacaksa, ihtiyaç raporunda toplam miktara eklenerek açıklamalar bölümünde belirtilir.</t>
    </r>
  </si>
  <si>
    <r>
      <t xml:space="preserve">K </t>
    </r>
    <r>
      <rPr>
        <b/>
        <vertAlign val="subscript"/>
        <sz val="11"/>
        <color theme="1"/>
        <rFont val="Calibri"/>
        <family val="2"/>
        <charset val="162"/>
        <scheme val="minor"/>
      </rPr>
      <t>yüzey</t>
    </r>
    <r>
      <rPr>
        <b/>
        <sz val="11"/>
        <color theme="1"/>
        <rFont val="Calibri"/>
        <family val="2"/>
        <charset val="162"/>
        <scheme val="minor"/>
      </rPr>
      <t xml:space="preserve">  = ((Delik Sayısı + (Delik Sayısı x 0,10))</t>
    </r>
  </si>
  <si>
    <r>
      <rPr>
        <b/>
        <sz val="11"/>
        <color theme="1"/>
        <rFont val="Calibri"/>
        <family val="2"/>
        <charset val="162"/>
        <scheme val="minor"/>
      </rPr>
      <t xml:space="preserve">Yüzey Bağlantı Kapsül Sayısı (K </t>
    </r>
    <r>
      <rPr>
        <b/>
        <vertAlign val="subscript"/>
        <sz val="11"/>
        <color theme="1"/>
        <rFont val="Calibri"/>
        <family val="2"/>
        <charset val="162"/>
        <scheme val="minor"/>
      </rPr>
      <t>yüzey</t>
    </r>
    <r>
      <rPr>
        <b/>
        <sz val="11"/>
        <color theme="1"/>
        <rFont val="Calibri"/>
        <family val="2"/>
        <charset val="162"/>
        <scheme val="minor"/>
      </rPr>
      <t xml:space="preserve">) 
</t>
    </r>
    <r>
      <rPr>
        <sz val="11"/>
        <color theme="1"/>
        <rFont val="Calibri"/>
        <family val="2"/>
        <charset val="162"/>
        <scheme val="minor"/>
      </rPr>
      <t xml:space="preserve">Her patlatma deliği için 1 adet yüzey bağlantı kapsülü </t>
    </r>
    <r>
      <rPr>
        <b/>
        <sz val="11"/>
        <color theme="1"/>
        <rFont val="Calibri"/>
        <family val="2"/>
        <charset val="162"/>
        <scheme val="minor"/>
      </rPr>
      <t>(K</t>
    </r>
    <r>
      <rPr>
        <b/>
        <vertAlign val="subscript"/>
        <sz val="11"/>
        <color theme="1"/>
        <rFont val="Calibri"/>
        <family val="2"/>
        <charset val="162"/>
        <scheme val="minor"/>
      </rPr>
      <t xml:space="preserve"> yüzey</t>
    </r>
    <r>
      <rPr>
        <b/>
        <sz val="11"/>
        <color theme="1"/>
        <rFont val="Calibri"/>
        <family val="2"/>
        <charset val="162"/>
        <scheme val="minor"/>
      </rPr>
      <t xml:space="preserve">) </t>
    </r>
    <r>
      <rPr>
        <sz val="11"/>
        <color theme="1"/>
        <rFont val="Calibri"/>
        <family val="2"/>
        <charset val="162"/>
        <scheme val="minor"/>
      </rPr>
      <t xml:space="preserve">kullanılır. Bununla birlikte sıralar arası gecikmelerin verilebilmesi için yüzey kapsülleri sıra sayısı kadar arttırılmalıdır. Sıra sayısı patlatmalara göre değişiklik göstereceğinden pratik olarak delik sayısının </t>
    </r>
    <r>
      <rPr>
        <b/>
        <sz val="11"/>
        <color theme="1"/>
        <rFont val="Calibri"/>
        <family val="2"/>
        <charset val="162"/>
        <scheme val="minor"/>
      </rPr>
      <t>%10</t>
    </r>
    <r>
      <rPr>
        <sz val="11"/>
        <color theme="1"/>
        <rFont val="Calibri"/>
        <family val="2"/>
        <charset val="162"/>
        <scheme val="minor"/>
      </rPr>
      <t xml:space="preserve">'una kadar alınması genelde yeterli olacaktır. </t>
    </r>
  </si>
  <si>
    <t>Ön kesme uygulamalarında infilaklı fitil kullanılması durumunda ihtiyaç duyulan infilaklı fitil ve  kapsüle duyarlı patlayıcı miktarları toplam miktara eklenir ve bu durum ihtiyaç raporunun açıklamalar bölümünde belirtilir.</t>
  </si>
  <si>
    <t>Metre</t>
  </si>
  <si>
    <r>
      <rPr>
        <b/>
        <sz val="11"/>
        <color theme="1"/>
        <rFont val="Calibri"/>
        <family val="2"/>
        <charset val="162"/>
        <scheme val="minor"/>
      </rPr>
      <t>Yemleyici (Y)</t>
    </r>
    <r>
      <rPr>
        <sz val="11"/>
        <color theme="1"/>
        <rFont val="Calibri"/>
        <family val="2"/>
        <charset val="162"/>
        <scheme val="minor"/>
      </rPr>
      <t xml:space="preserve">
Yemleyici, ana şarjın doğru bir şekilde (kalıcı hal hızında) patlatılabilmesi için uygun boyut ve özeliklerde seçilmelidir. Patlatma sahasında özel koşullar bulunmadığı sürece (uygun yemleme şartları mevcutsa) pratik olarak delikte kullanılan ana şarj  miktarının </t>
    </r>
    <r>
      <rPr>
        <b/>
        <sz val="11"/>
        <color theme="1"/>
        <rFont val="Calibri"/>
        <family val="2"/>
        <charset val="162"/>
        <scheme val="minor"/>
      </rPr>
      <t>1/50</t>
    </r>
    <r>
      <rPr>
        <sz val="11"/>
        <color theme="1"/>
        <rFont val="Calibri"/>
        <family val="2"/>
        <charset val="162"/>
        <scheme val="minor"/>
      </rPr>
      <t xml:space="preserve"> ila </t>
    </r>
    <r>
      <rPr>
        <b/>
        <sz val="11"/>
        <color theme="1"/>
        <rFont val="Calibri"/>
        <family val="2"/>
        <charset val="162"/>
        <scheme val="minor"/>
      </rPr>
      <t>1/25</t>
    </r>
    <r>
      <rPr>
        <sz val="11"/>
        <color theme="1"/>
        <rFont val="Calibri"/>
        <family val="2"/>
        <charset val="162"/>
        <scheme val="minor"/>
      </rPr>
      <t>'i kadar kullanılması yeterli olacaktır. Çalışma sahasında özel koşullar mevcut ise ihtiyaç raporunun özel durum açıklamaları bölümünde belirtilerek sahaya uygun yemleyici miktarı rapora yazılabilir. Özel uygulamalarda(Ön Kesme, vb.) veya sarsıntı kontrolü amacıyla delik içerisinde birden fazla yemeleme kullanılacaksa, ihtiyaç raporunda toplam miktara eklenerek açıklamalar bölümünde belirtilir.</t>
    </r>
  </si>
  <si>
    <r>
      <t xml:space="preserve">Başlatıcı Kapsül (Elektrikli/Elektriksiz/Elektronik Kapsül)  (Bk)
</t>
    </r>
    <r>
      <rPr>
        <sz val="11"/>
        <color theme="1"/>
        <rFont val="Calibri"/>
        <family val="2"/>
        <charset val="162"/>
        <scheme val="minor"/>
      </rPr>
      <t xml:space="preserve">Her patlatmada 2 adet (1 adet yedek) elektrikli/elektriksiz/elektronik kapsülün kullanılması pratik olarak yeterlidir. </t>
    </r>
  </si>
  <si>
    <r>
      <t>NOT:</t>
    </r>
    <r>
      <rPr>
        <sz val="11"/>
        <color theme="1"/>
        <rFont val="Calibri"/>
        <family val="2"/>
        <charset val="162"/>
        <scheme val="minor"/>
      </rPr>
      <t xml:space="preserve">Her delikte 1 adet delik içi kapsül ve 1 adet yüzey bağlantı kapsülü kullanılır. Veya her delikte 1 adet yüzey bağlantılı delik içi kapsülü kullanılır. Bununla birlikte yüzey bağlantılı delik içi kapsül kullanıldığı durumlarda,  sıralar arası için farklı gecikmelerde yüzey bağlantı kapsülü kullanılacaksa sıra sayısı patlatmalara göre değişiklik göstereceğinden pratik olarak delik sayısının %10'u kadar alınması genelde yeterli olacaktır. 
</t>
    </r>
    <r>
      <rPr>
        <b/>
        <sz val="11"/>
        <color theme="1"/>
        <rFont val="Calibri"/>
        <family val="2"/>
        <charset val="162"/>
        <scheme val="minor"/>
      </rPr>
      <t>NOT:</t>
    </r>
    <r>
      <rPr>
        <sz val="11"/>
        <color theme="1"/>
        <rFont val="Calibri"/>
        <family val="2"/>
        <charset val="162"/>
        <scheme val="minor"/>
      </rPr>
      <t xml:space="preserve"> Ateşleme sistemi olarak yüzey gecikmeli delik içi kapsüller kullanılması halinde,  delik sayısının %10'u kadar yüzey bağlantı kapsülü kullanılır. </t>
    </r>
    <r>
      <rPr>
        <b/>
        <sz val="11"/>
        <color theme="1"/>
        <rFont val="Calibri"/>
        <family val="2"/>
        <charset val="162"/>
        <scheme val="minor"/>
      </rPr>
      <t xml:space="preserve">(Delik sayısı x 0.10)
</t>
    </r>
  </si>
  <si>
    <r>
      <rPr>
        <b/>
        <sz val="11"/>
        <color theme="1"/>
        <rFont val="Calibri"/>
        <family val="2"/>
        <charset val="162"/>
        <scheme val="minor"/>
      </rPr>
      <t>h</t>
    </r>
    <r>
      <rPr>
        <b/>
        <vertAlign val="subscript"/>
        <sz val="11"/>
        <color theme="1"/>
        <rFont val="Calibri"/>
        <family val="2"/>
        <charset val="162"/>
        <scheme val="minor"/>
      </rPr>
      <t>b</t>
    </r>
    <r>
      <rPr>
        <sz val="11"/>
        <color theme="1"/>
        <rFont val="Calibri"/>
        <family val="2"/>
        <scheme val="minor"/>
      </rPr>
      <t xml:space="preserve"> = 1,3 x Bmax</t>
    </r>
  </si>
  <si>
    <r>
      <t xml:space="preserve">5- SONUÇ/AÇIKLAMA/GÖRÜŞ-ÖNERİ
</t>
    </r>
    <r>
      <rPr>
        <b/>
        <sz val="11"/>
        <color theme="1"/>
        <rFont val="Calibri"/>
        <family val="2"/>
        <charset val="162"/>
        <scheme val="minor"/>
      </rPr>
      <t xml:space="preserve">(Raporu hazırlayan teknik personel, patlatlamaya ilişkin yapılan hesaplamalara göre dikkat edilecek/öne çıkan hususları ve
alınacak güvenlik tedbirlerine ilişkin görüş ve önerilerini bu kısımda belirtir.) </t>
    </r>
  </si>
  <si>
    <t xml:space="preserve">Sicil No*: </t>
  </si>
  <si>
    <r>
      <t xml:space="preserve">İmza:
</t>
    </r>
    <r>
      <rPr>
        <b/>
        <sz val="8"/>
        <color theme="1"/>
        <rFont val="Calibri"/>
        <family val="2"/>
        <charset val="162"/>
        <scheme val="minor"/>
      </rPr>
      <t xml:space="preserve">
</t>
    </r>
    <r>
      <rPr>
        <b/>
        <sz val="12"/>
        <color theme="1"/>
        <rFont val="Calibri"/>
        <family val="2"/>
        <charset val="162"/>
        <scheme val="minor"/>
      </rPr>
      <t>(*Kamu Kurumları Dışında Çalışan Maden Mühendislerinden Oda Sicil Kayıt Belgesi İstenecektir.)</t>
    </r>
  </si>
  <si>
    <t>Bilgilerinize arz olunur. ..…/..…/20.....</t>
  </si>
  <si>
    <t>kg/m³</t>
  </si>
  <si>
    <t>AKSARAY</t>
  </si>
  <si>
    <r>
      <t xml:space="preserve">          Yerüstü Maden Sahası               </t>
    </r>
    <r>
      <rPr>
        <b/>
        <sz val="14"/>
        <color rgb="FFFF0000"/>
        <rFont val="Calibri"/>
        <family val="2"/>
        <charset val="162"/>
        <scheme val="minor"/>
      </rPr>
      <t xml:space="preserve">  </t>
    </r>
  </si>
  <si>
    <t>Aylık Patlatmalı Kazı/Üretim Miktarı</t>
  </si>
  <si>
    <t>Günlük Patlatmalı Kazı/Üretim Miktarı</t>
  </si>
  <si>
    <t>Bir Atımdaki Patlatmalı Kazı/Üretim Miktarı</t>
  </si>
  <si>
    <t>Kapsül Cinsi/Miktarı</t>
  </si>
  <si>
    <t>ANFO / Yemlemeye Duyarlı Emülsiyon Patlayıcı (kg)</t>
  </si>
  <si>
    <t>Kapsüle Duyarlı Emülsiyon Patlayıcı (kg)</t>
  </si>
  <si>
    <t>Elektronik Kapsül (Adet)</t>
  </si>
  <si>
    <t>Elektrikli Kapsül (Adet)</t>
  </si>
  <si>
    <t>Elektriksiz Kapsül (Adet)</t>
  </si>
  <si>
    <t>Tahrip (Adi) Kapsül (Adet)</t>
  </si>
  <si>
    <t>İnfilaklı Fitil (m)</t>
  </si>
  <si>
    <t>Sismik Dinamit (kg)</t>
  </si>
  <si>
    <t>Jelatinit Dinamit (kg)</t>
  </si>
  <si>
    <t>Grizu Emniyetli Dinamit (kg)</t>
  </si>
  <si>
    <t xml:space="preserve">Grizu Emniyetli Kapsüle Duyarlı Emülsiyon Patlayıcı </t>
  </si>
  <si>
    <t>Emniyetli Fitil (m)</t>
  </si>
  <si>
    <t>ANFO (kg)</t>
  </si>
  <si>
    <t>Yemlemeye Duyarlı Emülsiyon Patlayıcı (kg)</t>
  </si>
  <si>
    <t xml:space="preserve"> Sismik Dinamit (kg)</t>
  </si>
  <si>
    <t>Grizu Emniyetli Kapsüle Duyarlı Emülsiyon Patlayıcı (kg)</t>
  </si>
  <si>
    <t xml:space="preserve">       3.1- BELGE SÜRESİNCE KULLANILACAK PATLAYICI MADDE MİKTARI (3 YILLIK)</t>
  </si>
  <si>
    <t>m³/Atım</t>
  </si>
  <si>
    <t>Özgül Şarj</t>
  </si>
  <si>
    <t>ANFO /</t>
  </si>
  <si>
    <t>DİNAMİT /</t>
  </si>
  <si>
    <t>ELEKTRİKSİZ /</t>
  </si>
  <si>
    <t>Patlatma yapılmadan önce yöre halkı önceden uyarılacaktır. Patlatma esnasında her türlü çevre emniyeti alınacak, tüm saha çevresine gerekli ikaz ve uyarı levhaları asılacak ve patlatma yapılmadan önce siren ile uyarı yapılacaktır. Patlatma yapılacağı gün, çalışma alanının başlangıç ve bitiş sınırına iki görevli yerleştirilecek, patlatama sırasında görevlilerden başka diğer çalışanların patlatma sahasına girmesi önlenecektir. Patlatma işlemleri güvenlik güçleri kontrolünde yapılacak olup, patlatma sırasında ocak içi ve yakın çevresi güvenlik kordonu altına alınacaktır.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</si>
</sst>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0\ \m"/>
    <numFmt numFmtId="166" formatCode="0.00\ &quot;kg&quot;"/>
    <numFmt numFmtId="167" formatCode="0.00\ &quot;m3&quot;"/>
    <numFmt numFmtId="168" formatCode="0.00\ &quot;m/m3&quot;"/>
    <numFmt numFmtId="169" formatCode="0.00\ &quot;kg/m3&quot;"/>
    <numFmt numFmtId="170" formatCode="0\ &quot;kg&quot;"/>
    <numFmt numFmtId="171" formatCode="0.00\ &quot;ad/m3&quot;"/>
  </numFmts>
  <fonts count="38"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2"/>
      <color theme="1"/>
      <name val="Calibri"/>
      <family val="2"/>
      <charset val="162"/>
      <scheme val="minor"/>
    </font>
    <font>
      <b/>
      <sz val="12"/>
      <color theme="1"/>
      <name val="Calibri"/>
      <family val="2"/>
      <charset val="162"/>
      <scheme val="minor"/>
    </font>
    <font>
      <b/>
      <sz val="14"/>
      <color theme="1"/>
      <name val="Calibri"/>
      <family val="2"/>
      <charset val="162"/>
      <scheme val="minor"/>
    </font>
    <font>
      <b/>
      <sz val="11"/>
      <color theme="1"/>
      <name val="Calibri"/>
      <family val="2"/>
      <charset val="162"/>
      <scheme val="minor"/>
    </font>
    <font>
      <b/>
      <sz val="12"/>
      <name val="Calibri"/>
      <family val="2"/>
      <charset val="162"/>
      <scheme val="minor"/>
    </font>
    <font>
      <b/>
      <sz val="14"/>
      <name val="Calibri"/>
      <family val="2"/>
      <charset val="162"/>
      <scheme val="minor"/>
    </font>
    <font>
      <b/>
      <sz val="18"/>
      <name val="Calibri"/>
      <family val="2"/>
      <charset val="162"/>
      <scheme val="minor"/>
    </font>
    <font>
      <sz val="11"/>
      <color rgb="FF9C0006"/>
      <name val="Calibri"/>
      <family val="2"/>
      <charset val="162"/>
      <scheme val="minor"/>
    </font>
    <font>
      <sz val="11"/>
      <color theme="1"/>
      <name val="Arial Tur"/>
      <charset val="162"/>
    </font>
    <font>
      <vertAlign val="subscript"/>
      <sz val="11"/>
      <color theme="1"/>
      <name val="Arial Tur"/>
      <charset val="162"/>
    </font>
    <font>
      <b/>
      <vertAlign val="subscript"/>
      <sz val="11"/>
      <color theme="1"/>
      <name val="Calibri"/>
      <family val="2"/>
      <charset val="162"/>
      <scheme val="minor"/>
    </font>
    <font>
      <vertAlign val="subscript"/>
      <sz val="11"/>
      <color theme="1"/>
      <name val="Calibri"/>
      <family val="2"/>
      <charset val="162"/>
      <scheme val="minor"/>
    </font>
    <font>
      <b/>
      <sz val="11"/>
      <color theme="1"/>
      <name val="Calibri"/>
      <family val="2"/>
      <scheme val="minor"/>
    </font>
    <font>
      <b/>
      <sz val="11"/>
      <color theme="1"/>
      <name val="Arial Tur"/>
      <charset val="162"/>
    </font>
    <font>
      <b/>
      <vertAlign val="subscript"/>
      <sz val="11"/>
      <color theme="1"/>
      <name val="Arial Tur"/>
      <charset val="162"/>
    </font>
    <font>
      <vertAlign val="superscript"/>
      <sz val="11"/>
      <color theme="1"/>
      <name val="Calibri"/>
      <family val="2"/>
      <charset val="162"/>
      <scheme val="minor"/>
    </font>
    <font>
      <sz val="8"/>
      <name val="Calibri"/>
      <family val="2"/>
      <scheme val="minor"/>
    </font>
    <font>
      <b/>
      <vertAlign val="superscript"/>
      <sz val="11"/>
      <color theme="1"/>
      <name val="Calibri"/>
      <family val="2"/>
      <charset val="162"/>
      <scheme val="minor"/>
    </font>
    <font>
      <b/>
      <i/>
      <sz val="11"/>
      <color theme="1"/>
      <name val="Calibri"/>
      <family val="2"/>
      <charset val="162"/>
      <scheme val="minor"/>
    </font>
    <font>
      <b/>
      <u/>
      <sz val="11"/>
      <color theme="1"/>
      <name val="Calibri"/>
      <family val="2"/>
      <charset val="162"/>
      <scheme val="minor"/>
    </font>
    <font>
      <sz val="9"/>
      <color theme="1"/>
      <name val="Calibri"/>
      <family val="2"/>
      <charset val="162"/>
      <scheme val="minor"/>
    </font>
    <font>
      <vertAlign val="subscript"/>
      <sz val="9"/>
      <color theme="1"/>
      <name val="Calibri"/>
      <family val="2"/>
      <charset val="162"/>
      <scheme val="minor"/>
    </font>
    <font>
      <b/>
      <sz val="11"/>
      <color theme="1"/>
      <name val="Calibri"/>
      <family val="2"/>
      <charset val="162"/>
    </font>
    <font>
      <b/>
      <sz val="8"/>
      <color theme="1"/>
      <name val="Calibri"/>
      <family val="2"/>
      <charset val="162"/>
      <scheme val="minor"/>
    </font>
    <font>
      <sz val="14"/>
      <color theme="1"/>
      <name val="Calibri"/>
      <family val="2"/>
      <charset val="162"/>
      <scheme val="minor"/>
    </font>
    <font>
      <b/>
      <sz val="14"/>
      <color rgb="FFFF0000"/>
      <name val="Calibri"/>
      <family val="2"/>
      <charset val="162"/>
      <scheme val="minor"/>
    </font>
    <font>
      <b/>
      <sz val="13"/>
      <color theme="1"/>
      <name val="Calibri"/>
      <family val="2"/>
      <charset val="162"/>
      <scheme val="minor"/>
    </font>
    <font>
      <b/>
      <sz val="13"/>
      <name val="Calibri"/>
      <family val="2"/>
      <charset val="162"/>
      <scheme val="minor"/>
    </font>
    <font>
      <sz val="13"/>
      <color theme="1"/>
      <name val="Calibri"/>
      <family val="2"/>
      <charset val="162"/>
      <scheme val="minor"/>
    </font>
    <font>
      <sz val="13"/>
      <name val="Calibri"/>
      <family val="2"/>
      <charset val="162"/>
      <scheme val="minor"/>
    </font>
    <font>
      <sz val="14"/>
      <name val="Calibri"/>
      <family val="2"/>
      <charset val="162"/>
      <scheme val="minor"/>
    </font>
  </fonts>
  <fills count="18">
    <fill>
      <patternFill patternType="none"/>
    </fill>
    <fill>
      <patternFill patternType="gray125"/>
    </fill>
    <fill>
      <patternFill patternType="solid">
        <fgColor rgb="FFFFFFFF"/>
        <bgColor indexed="64"/>
      </patternFill>
    </fill>
    <fill>
      <gradientFill type="path" left="1" right="1">
        <stop position="0">
          <color theme="0"/>
        </stop>
        <stop position="1">
          <color theme="9" tint="0.40000610370189521"/>
        </stop>
      </gradientFill>
    </fill>
    <fill>
      <gradientFill type="path" left="0.5" right="0.5" top="0.5" bottom="0.5">
        <stop position="0">
          <color theme="0"/>
        </stop>
        <stop position="1">
          <color theme="9" tint="-0.25098422193060094"/>
        </stop>
      </gradientFill>
    </fill>
    <fill>
      <gradientFill type="path" left="0.5" right="0.5" top="0.5" bottom="0.5">
        <stop position="0">
          <color theme="0"/>
        </stop>
        <stop position="1">
          <color theme="7" tint="-0.25098422193060094"/>
        </stop>
      </gradientFill>
    </fill>
    <fill>
      <gradientFill type="path" left="1" right="1">
        <stop position="0">
          <color theme="0"/>
        </stop>
        <stop position="1">
          <color theme="7" tint="0.40000610370189521"/>
        </stop>
      </gradientFill>
    </fill>
    <fill>
      <gradientFill type="path" left="0.5" right="0.5" top="0.5" bottom="0.5">
        <stop position="0">
          <color theme="0"/>
        </stop>
        <stop position="1">
          <color theme="4" tint="-0.25098422193060094"/>
        </stop>
      </gradientFill>
    </fill>
    <fill>
      <gradientFill type="path" left="1" right="1">
        <stop position="0">
          <color theme="0"/>
        </stop>
        <stop position="1">
          <color theme="4" tint="0.40000610370189521"/>
        </stop>
      </gradientFill>
    </fill>
    <fill>
      <gradientFill type="path" left="0.5" right="0.5" top="0.5" bottom="0.5">
        <stop position="0">
          <color theme="0"/>
        </stop>
        <stop position="1">
          <color theme="0" tint="-0.34900967436750391"/>
        </stop>
      </gradientFill>
    </fill>
    <fill>
      <gradientFill type="path" left="1" right="1" top="1" bottom="1">
        <stop position="0">
          <color theme="0"/>
        </stop>
        <stop position="1">
          <color theme="0" tint="-0.25098422193060094"/>
        </stop>
      </gradientFill>
    </fill>
    <fill>
      <patternFill patternType="solid">
        <fgColor theme="0" tint="-4.9989318521683403E-2"/>
        <bgColor indexed="64"/>
      </patternFill>
    </fill>
    <fill>
      <gradientFill type="path" left="1" right="1" top="1" bottom="1">
        <stop position="0">
          <color theme="0"/>
        </stop>
        <stop position="1">
          <color theme="4" tint="0.40000610370189521"/>
        </stop>
      </gradientFill>
    </fill>
    <fill>
      <patternFill patternType="solid">
        <fgColor theme="0"/>
        <bgColor auto="1"/>
      </patternFill>
    </fill>
    <fill>
      <patternFill patternType="solid">
        <fgColor rgb="FFFFC7CE"/>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0" fontId="14" fillId="14" borderId="0" applyNumberFormat="0" applyBorder="0" applyAlignment="0" applyProtection="0"/>
  </cellStyleXfs>
  <cellXfs count="215">
    <xf numFmtId="0" fontId="0" fillId="0" borderId="0" xfId="0"/>
    <xf numFmtId="0" fontId="7" fillId="0" borderId="0" xfId="0" applyFont="1" applyAlignment="1">
      <alignment vertical="center" wrapText="1"/>
    </xf>
    <xf numFmtId="0" fontId="7" fillId="0" borderId="0" xfId="0" applyFont="1"/>
    <xf numFmtId="0" fontId="7" fillId="0" borderId="0" xfId="0" applyFont="1" applyBorder="1" applyAlignment="1">
      <alignment vertical="center" wrapText="1"/>
    </xf>
    <xf numFmtId="0" fontId="7" fillId="0" borderId="11" xfId="0" applyFont="1" applyBorder="1" applyAlignment="1">
      <alignment vertical="center" wrapText="1"/>
    </xf>
    <xf numFmtId="0" fontId="0" fillId="0" borderId="0" xfId="0" applyBorder="1" applyAlignment="1"/>
    <xf numFmtId="0" fontId="10" fillId="0" borderId="0" xfId="0" applyFont="1"/>
    <xf numFmtId="0" fontId="10" fillId="0" borderId="0" xfId="0" applyFont="1" applyAlignment="1">
      <alignment horizontal="center"/>
    </xf>
    <xf numFmtId="0" fontId="10" fillId="0" borderId="0" xfId="0" applyFont="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Alignment="1">
      <alignment vertical="center"/>
    </xf>
    <xf numFmtId="0" fontId="10" fillId="0" borderId="0" xfId="0" applyFont="1" applyAlignment="1">
      <alignment vertical="center"/>
    </xf>
    <xf numFmtId="164" fontId="0" fillId="0" borderId="0" xfId="0" applyNumberFormat="1" applyAlignment="1">
      <alignment vertical="center"/>
    </xf>
    <xf numFmtId="0" fontId="10" fillId="0" borderId="30" xfId="0" applyFont="1" applyBorder="1"/>
    <xf numFmtId="0" fontId="10" fillId="0" borderId="30" xfId="0" applyFont="1" applyBorder="1" applyAlignment="1">
      <alignment horizontal="left" vertical="center"/>
    </xf>
    <xf numFmtId="165" fontId="0" fillId="0" borderId="31" xfId="0" applyNumberFormat="1" applyBorder="1" applyAlignment="1">
      <alignment horizontal="left" vertical="center"/>
    </xf>
    <xf numFmtId="0" fontId="10" fillId="0" borderId="32" xfId="0" applyFont="1" applyBorder="1" applyAlignment="1">
      <alignment horizontal="left" vertical="center"/>
    </xf>
    <xf numFmtId="0" fontId="10" fillId="0" borderId="29" xfId="0" applyFont="1" applyFill="1" applyBorder="1" applyAlignment="1">
      <alignment horizontal="left" vertical="center"/>
    </xf>
    <xf numFmtId="0" fontId="10" fillId="0" borderId="4" xfId="0" applyFont="1" applyBorder="1"/>
    <xf numFmtId="0" fontId="10" fillId="0" borderId="24" xfId="0" applyFont="1" applyBorder="1"/>
    <xf numFmtId="0" fontId="6" fillId="0" borderId="0" xfId="0" applyFont="1" applyBorder="1"/>
    <xf numFmtId="0" fontId="10" fillId="0" borderId="30" xfId="0" applyFont="1" applyBorder="1" applyAlignment="1">
      <alignment vertical="center" wrapText="1"/>
    </xf>
    <xf numFmtId="0" fontId="10" fillId="0" borderId="0" xfId="0" applyFont="1" applyBorder="1"/>
    <xf numFmtId="0" fontId="10" fillId="0" borderId="32" xfId="0" applyFont="1" applyBorder="1"/>
    <xf numFmtId="165" fontId="0" fillId="0" borderId="33" xfId="0" applyNumberFormat="1" applyBorder="1" applyAlignment="1">
      <alignment horizontal="left" vertical="center"/>
    </xf>
    <xf numFmtId="166" fontId="0" fillId="0" borderId="31" xfId="0" applyNumberFormat="1" applyBorder="1" applyAlignment="1">
      <alignment horizontal="left" vertical="center"/>
    </xf>
    <xf numFmtId="0" fontId="10" fillId="0" borderId="29" xfId="0" applyFont="1" applyFill="1" applyBorder="1"/>
    <xf numFmtId="0" fontId="10" fillId="0" borderId="4" xfId="0" applyFont="1" applyFill="1" applyBorder="1"/>
    <xf numFmtId="167" fontId="0" fillId="0" borderId="31" xfId="0" applyNumberFormat="1" applyBorder="1" applyAlignment="1">
      <alignment horizontal="left" vertical="center"/>
    </xf>
    <xf numFmtId="168" fontId="0" fillId="0" borderId="31" xfId="0" applyNumberFormat="1" applyBorder="1" applyAlignment="1">
      <alignment horizontal="left" vertical="center"/>
    </xf>
    <xf numFmtId="0" fontId="0" fillId="0" borderId="0" xfId="0" applyBorder="1"/>
    <xf numFmtId="0" fontId="5" fillId="0" borderId="0" xfId="0" applyFont="1" applyBorder="1"/>
    <xf numFmtId="0" fontId="10" fillId="0" borderId="0" xfId="0" applyFont="1" applyAlignment="1">
      <alignment horizontal="left" vertical="center" wrapText="1"/>
    </xf>
    <xf numFmtId="0" fontId="10" fillId="0" borderId="0" xfId="0" applyFont="1" applyAlignment="1">
      <alignment horizontal="left" vertical="center"/>
    </xf>
    <xf numFmtId="165" fontId="0" fillId="0" borderId="31" xfId="0" applyNumberFormat="1" applyBorder="1" applyAlignment="1">
      <alignment horizontal="left" vertical="center"/>
    </xf>
    <xf numFmtId="0" fontId="8" fillId="0" borderId="0" xfId="0" applyFont="1" applyFill="1" applyBorder="1" applyAlignment="1">
      <alignment horizontal="left" vertical="center" wrapText="1"/>
    </xf>
    <xf numFmtId="170" fontId="0" fillId="0" borderId="33" xfId="0" applyNumberFormat="1" applyBorder="1" applyAlignment="1">
      <alignment horizontal="left" vertical="center"/>
    </xf>
    <xf numFmtId="0" fontId="4" fillId="0" borderId="0" xfId="0" applyFont="1" applyFill="1" applyBorder="1"/>
    <xf numFmtId="169" fontId="0" fillId="0" borderId="31" xfId="0" applyNumberFormat="1" applyBorder="1" applyAlignment="1">
      <alignment horizontal="left" vertical="center"/>
    </xf>
    <xf numFmtId="0" fontId="10" fillId="0" borderId="30" xfId="0" applyFont="1" applyFill="1" applyBorder="1"/>
    <xf numFmtId="171" fontId="0" fillId="0" borderId="31" xfId="0" applyNumberFormat="1" applyBorder="1" applyAlignment="1">
      <alignment horizontal="left" vertical="center"/>
    </xf>
    <xf numFmtId="0" fontId="10" fillId="0" borderId="32" xfId="0" applyFont="1" applyFill="1" applyBorder="1"/>
    <xf numFmtId="0" fontId="4" fillId="0" borderId="25" xfId="0" applyFont="1" applyFill="1" applyBorder="1"/>
    <xf numFmtId="171" fontId="0" fillId="0" borderId="33" xfId="0" applyNumberFormat="1" applyBorder="1" applyAlignment="1">
      <alignment horizontal="left" vertical="center"/>
    </xf>
    <xf numFmtId="0" fontId="10" fillId="17" borderId="1" xfId="0" applyFont="1" applyFill="1" applyBorder="1"/>
    <xf numFmtId="0" fontId="2" fillId="0" borderId="0" xfId="0" applyFont="1"/>
    <xf numFmtId="0" fontId="6" fillId="17" borderId="0" xfId="0" applyFont="1" applyFill="1"/>
    <xf numFmtId="0" fontId="2" fillId="17" borderId="0" xfId="0" applyFont="1" applyFill="1"/>
    <xf numFmtId="0" fontId="10" fillId="17" borderId="0" xfId="0" applyFont="1" applyFill="1"/>
    <xf numFmtId="0" fontId="2" fillId="17" borderId="0" xfId="0" applyFont="1" applyFill="1" applyAlignment="1">
      <alignment horizontal="left" vertical="center"/>
    </xf>
    <xf numFmtId="0" fontId="6" fillId="17" borderId="0" xfId="0" applyFont="1" applyFill="1" applyAlignment="1">
      <alignment horizontal="left" vertical="center"/>
    </xf>
    <xf numFmtId="0" fontId="2" fillId="0" borderId="0" xfId="0" applyFont="1" applyBorder="1"/>
    <xf numFmtId="0" fontId="2" fillId="0" borderId="25" xfId="0" applyFont="1" applyBorder="1"/>
    <xf numFmtId="0" fontId="11" fillId="13" borderId="16" xfId="0" applyFont="1" applyFill="1" applyBorder="1" applyAlignment="1">
      <alignment horizontal="center" vertical="center" wrapText="1"/>
    </xf>
    <xf numFmtId="0" fontId="11" fillId="13" borderId="0" xfId="0" applyFont="1" applyFill="1" applyBorder="1" applyAlignment="1">
      <alignment horizontal="center" vertical="center" wrapText="1"/>
    </xf>
    <xf numFmtId="0" fontId="31" fillId="0" borderId="1" xfId="0" applyFont="1" applyBorder="1" applyAlignment="1">
      <alignment horizontal="left" vertical="center"/>
    </xf>
    <xf numFmtId="0" fontId="9" fillId="8" borderId="5" xfId="0" applyFont="1" applyFill="1" applyBorder="1" applyAlignment="1">
      <alignment horizontal="left" vertical="center" wrapText="1"/>
    </xf>
    <xf numFmtId="0" fontId="9" fillId="8" borderId="9" xfId="0" applyFont="1" applyFill="1" applyBorder="1" applyAlignment="1">
      <alignment horizontal="left" vertical="center" wrapText="1"/>
    </xf>
    <xf numFmtId="0" fontId="12" fillId="8" borderId="9" xfId="0" applyFont="1" applyFill="1" applyBorder="1" applyAlignment="1">
      <alignment horizontal="left" vertical="center" wrapText="1"/>
    </xf>
    <xf numFmtId="0" fontId="33" fillId="10" borderId="9" xfId="0" applyFont="1" applyFill="1" applyBorder="1" applyAlignment="1">
      <alignment horizontal="left" vertical="center" wrapText="1"/>
    </xf>
    <xf numFmtId="0" fontId="33" fillId="3" borderId="9" xfId="0" applyFont="1" applyFill="1" applyBorder="1" applyAlignment="1">
      <alignment horizontal="left" vertical="center" wrapText="1"/>
    </xf>
    <xf numFmtId="0" fontId="34" fillId="3" borderId="42" xfId="0" applyFont="1" applyFill="1" applyBorder="1" applyAlignment="1">
      <alignment horizontal="left" vertical="center" wrapText="1"/>
    </xf>
    <xf numFmtId="0" fontId="34" fillId="6" borderId="9" xfId="0" applyFont="1" applyFill="1" applyBorder="1" applyAlignment="1">
      <alignment horizontal="left" vertical="center" wrapText="1"/>
    </xf>
    <xf numFmtId="0" fontId="33" fillId="6" borderId="9" xfId="0" applyFont="1" applyFill="1" applyBorder="1" applyAlignment="1">
      <alignment horizontal="left" vertical="center" wrapText="1"/>
    </xf>
    <xf numFmtId="0" fontId="33" fillId="6" borderId="1" xfId="0" applyFont="1" applyFill="1" applyBorder="1" applyAlignment="1">
      <alignment horizontal="left" vertical="center" wrapText="1"/>
    </xf>
    <xf numFmtId="0" fontId="33" fillId="10" borderId="12" xfId="0" applyFont="1" applyFill="1" applyBorder="1" applyAlignment="1">
      <alignment horizontal="left" vertical="center" wrapText="1"/>
    </xf>
    <xf numFmtId="0" fontId="33" fillId="13"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3" fillId="10" borderId="13" xfId="0" applyFont="1" applyFill="1" applyBorder="1" applyAlignment="1">
      <alignment horizontal="left" vertical="center" wrapText="1"/>
    </xf>
    <xf numFmtId="0" fontId="35" fillId="2" borderId="26" xfId="0" applyFont="1" applyFill="1" applyBorder="1" applyAlignment="1">
      <alignment horizontal="center" vertical="center" wrapText="1"/>
    </xf>
    <xf numFmtId="3" fontId="35" fillId="0" borderId="1" xfId="0" applyNumberFormat="1" applyFont="1" applyBorder="1" applyAlignment="1">
      <alignment horizontal="center" vertical="center" wrapText="1"/>
    </xf>
    <xf numFmtId="3" fontId="35" fillId="0" borderId="1" xfId="0" applyNumberFormat="1" applyFont="1" applyBorder="1" applyAlignment="1">
      <alignment horizontal="left" vertical="center" wrapText="1"/>
    </xf>
    <xf numFmtId="0" fontId="35" fillId="0" borderId="11" xfId="0" applyFont="1" applyBorder="1" applyAlignment="1">
      <alignment horizontal="left" vertical="center" wrapText="1"/>
    </xf>
    <xf numFmtId="0" fontId="33" fillId="12" borderId="9" xfId="0" applyFont="1" applyFill="1" applyBorder="1" applyAlignment="1">
      <alignment horizontal="left" vertical="center" wrapText="1"/>
    </xf>
    <xf numFmtId="0" fontId="33" fillId="12" borderId="1" xfId="0" applyFont="1" applyFill="1" applyBorder="1" applyAlignment="1">
      <alignment horizontal="center" vertical="center" wrapText="1"/>
    </xf>
    <xf numFmtId="0" fontId="33" fillId="12" borderId="1" xfId="0" applyFont="1" applyFill="1" applyBorder="1" applyAlignment="1">
      <alignment horizontal="left" vertical="center" wrapText="1"/>
    </xf>
    <xf numFmtId="0" fontId="33" fillId="12" borderId="11" xfId="0" applyFont="1" applyFill="1" applyBorder="1" applyAlignment="1">
      <alignment horizontal="center" vertical="center" wrapText="1"/>
    </xf>
    <xf numFmtId="0" fontId="33" fillId="8" borderId="9" xfId="0" applyFont="1" applyFill="1" applyBorder="1" applyAlignment="1">
      <alignment horizontal="left" vertical="center" wrapText="1"/>
    </xf>
    <xf numFmtId="0" fontId="33" fillId="2" borderId="1" xfId="0" applyFont="1" applyFill="1" applyBorder="1" applyAlignment="1">
      <alignment vertical="center" wrapText="1"/>
    </xf>
    <xf numFmtId="0" fontId="33" fillId="8" borderId="1" xfId="0" applyFont="1" applyFill="1" applyBorder="1" applyAlignment="1">
      <alignment horizontal="left" vertical="center" wrapText="1"/>
    </xf>
    <xf numFmtId="0" fontId="33" fillId="2" borderId="11" xfId="0" applyFont="1" applyFill="1" applyBorder="1" applyAlignment="1">
      <alignment vertical="center" wrapText="1"/>
    </xf>
    <xf numFmtId="0" fontId="34" fillId="8" borderId="9" xfId="0" applyFont="1" applyFill="1" applyBorder="1" applyAlignment="1">
      <alignment horizontal="left" vertical="center" wrapText="1"/>
    </xf>
    <xf numFmtId="0" fontId="33" fillId="3" borderId="12" xfId="0" applyFont="1" applyFill="1" applyBorder="1" applyAlignment="1">
      <alignment horizontal="left" vertical="center" wrapText="1"/>
    </xf>
    <xf numFmtId="0" fontId="33" fillId="6" borderId="3" xfId="0" applyFont="1" applyFill="1" applyBorder="1" applyAlignment="1">
      <alignment horizontal="left" vertical="center" wrapText="1"/>
    </xf>
    <xf numFmtId="0" fontId="33" fillId="6" borderId="24" xfId="0" applyFont="1" applyFill="1" applyBorder="1" applyAlignment="1">
      <alignment horizontal="left" vertical="center" wrapText="1"/>
    </xf>
    <xf numFmtId="0" fontId="35" fillId="15" borderId="1" xfId="0" applyFont="1" applyFill="1" applyBorder="1" applyAlignment="1">
      <alignment horizontal="left"/>
    </xf>
    <xf numFmtId="0" fontId="33" fillId="3" borderId="23" xfId="0" applyFont="1" applyFill="1" applyBorder="1" applyAlignment="1">
      <alignment horizontal="left" vertical="center" wrapText="1"/>
    </xf>
    <xf numFmtId="0" fontId="33" fillId="15" borderId="1" xfId="0" applyFont="1" applyFill="1" applyBorder="1" applyAlignment="1">
      <alignment horizontal="left" vertical="center" wrapText="1"/>
    </xf>
    <xf numFmtId="0" fontId="36" fillId="13" borderId="34" xfId="0" applyFont="1" applyFill="1" applyBorder="1" applyAlignment="1">
      <alignment horizontal="center" vertical="center" wrapText="1"/>
    </xf>
    <xf numFmtId="0" fontId="35" fillId="13" borderId="34" xfId="0" applyFont="1" applyFill="1" applyBorder="1" applyAlignment="1">
      <alignment horizontal="center" vertical="center" wrapText="1"/>
    </xf>
    <xf numFmtId="0" fontId="35" fillId="13" borderId="2" xfId="0" applyFont="1" applyFill="1" applyBorder="1" applyAlignment="1">
      <alignment horizontal="center" vertical="center" wrapText="1"/>
    </xf>
    <xf numFmtId="3" fontId="35" fillId="2" borderId="1" xfId="0" applyNumberFormat="1" applyFont="1" applyFill="1" applyBorder="1" applyAlignment="1">
      <alignment horizontal="center" vertical="center" wrapText="1"/>
    </xf>
    <xf numFmtId="3" fontId="35" fillId="0" borderId="11" xfId="0" applyNumberFormat="1" applyFont="1" applyBorder="1" applyAlignment="1">
      <alignment horizontal="center" vertical="center" wrapText="1"/>
    </xf>
    <xf numFmtId="0" fontId="9" fillId="8" borderId="1" xfId="0" applyFont="1" applyFill="1" applyBorder="1" applyAlignment="1">
      <alignment horizontal="left" vertical="center" wrapText="1"/>
    </xf>
    <xf numFmtId="0" fontId="33" fillId="2" borderId="1" xfId="0" applyFont="1" applyFill="1" applyBorder="1" applyAlignment="1">
      <alignment horizontal="center" vertical="center" wrapText="1"/>
    </xf>
    <xf numFmtId="0" fontId="35" fillId="0" borderId="29" xfId="0" applyFont="1" applyBorder="1" applyAlignment="1">
      <alignment horizontal="center" vertical="center" wrapText="1"/>
    </xf>
    <xf numFmtId="0" fontId="35" fillId="0" borderId="43" xfId="0" applyFont="1" applyBorder="1" applyAlignment="1">
      <alignment horizontal="center" vertical="center" wrapText="1"/>
    </xf>
    <xf numFmtId="0" fontId="7" fillId="0" borderId="11" xfId="0" applyFont="1" applyBorder="1" applyAlignment="1">
      <alignment horizontal="center" vertical="center" wrapText="1"/>
    </xf>
    <xf numFmtId="3" fontId="33" fillId="2" borderId="1" xfId="0" applyNumberFormat="1"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2" borderId="41" xfId="0" applyFont="1" applyFill="1" applyBorder="1" applyAlignment="1">
      <alignment horizontal="center" vertical="center" wrapText="1"/>
    </xf>
    <xf numFmtId="0" fontId="35" fillId="2" borderId="45" xfId="0" applyFont="1" applyFill="1" applyBorder="1" applyAlignment="1">
      <alignment horizontal="center" vertical="center" wrapText="1"/>
    </xf>
    <xf numFmtId="0" fontId="35" fillId="2" borderId="47" xfId="0" applyFont="1" applyFill="1" applyBorder="1" applyAlignment="1">
      <alignment horizontal="center" vertical="center" wrapText="1"/>
    </xf>
    <xf numFmtId="0" fontId="8" fillId="2" borderId="16"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17" xfId="0" applyFont="1" applyFill="1" applyBorder="1" applyAlignment="1">
      <alignment horizontal="left" vertical="top" wrapText="1"/>
    </xf>
    <xf numFmtId="0" fontId="8" fillId="2" borderId="18" xfId="0" applyFont="1" applyFill="1" applyBorder="1" applyAlignment="1">
      <alignment horizontal="left" vertical="top" wrapText="1"/>
    </xf>
    <xf numFmtId="0" fontId="8" fillId="2" borderId="19" xfId="0" applyFont="1" applyFill="1" applyBorder="1" applyAlignment="1">
      <alignment horizontal="left" vertical="top" wrapText="1"/>
    </xf>
    <xf numFmtId="0" fontId="8" fillId="2" borderId="20" xfId="0" applyFont="1" applyFill="1" applyBorder="1" applyAlignment="1">
      <alignment horizontal="left" vertical="top" wrapText="1"/>
    </xf>
    <xf numFmtId="0" fontId="12" fillId="7" borderId="5" xfId="0" applyFont="1" applyFill="1" applyBorder="1" applyAlignment="1">
      <alignment horizontal="left" vertical="center" wrapText="1"/>
    </xf>
    <xf numFmtId="0" fontId="12" fillId="7" borderId="6" xfId="0" applyFont="1" applyFill="1" applyBorder="1" applyAlignment="1">
      <alignment horizontal="left" vertical="center" wrapText="1"/>
    </xf>
    <xf numFmtId="0" fontId="12" fillId="7" borderId="8" xfId="0" applyFont="1" applyFill="1" applyBorder="1" applyAlignment="1">
      <alignment horizontal="left" vertical="center" wrapText="1"/>
    </xf>
    <xf numFmtId="0" fontId="9" fillId="8" borderId="6" xfId="0" applyFont="1" applyFill="1" applyBorder="1" applyAlignment="1">
      <alignment horizontal="left" vertical="center" wrapText="1"/>
    </xf>
    <xf numFmtId="0" fontId="9" fillId="8" borderId="1" xfId="0" applyFont="1" applyFill="1" applyBorder="1" applyAlignment="1">
      <alignment horizontal="left" vertical="center" wrapText="1"/>
    </xf>
    <xf numFmtId="14" fontId="31" fillId="15" borderId="2" xfId="0" applyNumberFormat="1" applyFont="1" applyFill="1" applyBorder="1" applyAlignment="1">
      <alignment horizontal="left" vertical="center" wrapText="1"/>
    </xf>
    <xf numFmtId="0" fontId="31" fillId="15" borderId="34" xfId="0" applyFont="1" applyFill="1" applyBorder="1" applyAlignment="1">
      <alignment horizontal="left" vertical="center" wrapText="1"/>
    </xf>
    <xf numFmtId="0" fontId="31" fillId="15" borderId="41" xfId="0" applyFont="1" applyFill="1" applyBorder="1" applyAlignment="1">
      <alignment horizontal="left"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11" xfId="0" applyFont="1" applyBorder="1" applyAlignment="1">
      <alignment horizontal="left" vertical="center" wrapText="1"/>
    </xf>
    <xf numFmtId="0" fontId="13" fillId="7" borderId="28"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7" borderId="44"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36" fillId="15" borderId="29" xfId="1" applyFont="1" applyFill="1" applyBorder="1" applyAlignment="1">
      <alignment horizontal="left" vertical="center" wrapText="1"/>
    </xf>
    <xf numFmtId="0" fontId="36" fillId="15" borderId="10" xfId="1" applyFont="1" applyFill="1" applyBorder="1" applyAlignment="1">
      <alignment horizontal="left" vertical="center" wrapText="1"/>
    </xf>
    <xf numFmtId="0" fontId="36" fillId="15" borderId="30" xfId="1" applyFont="1" applyFill="1" applyBorder="1" applyAlignment="1">
      <alignment horizontal="left" vertical="center" wrapText="1"/>
    </xf>
    <xf numFmtId="0" fontId="36" fillId="15" borderId="17" xfId="1" applyFont="1" applyFill="1" applyBorder="1" applyAlignment="1">
      <alignment horizontal="left" vertical="center" wrapText="1"/>
    </xf>
    <xf numFmtId="0" fontId="36" fillId="15" borderId="37" xfId="1" applyFont="1" applyFill="1" applyBorder="1" applyAlignment="1">
      <alignment horizontal="left" vertical="center" wrapText="1"/>
    </xf>
    <xf numFmtId="0" fontId="36" fillId="15" borderId="20" xfId="1" applyFont="1" applyFill="1" applyBorder="1" applyAlignment="1">
      <alignment horizontal="left" vertical="center" wrapText="1"/>
    </xf>
    <xf numFmtId="0" fontId="9" fillId="9" borderId="38" xfId="0" applyFont="1" applyFill="1" applyBorder="1" applyAlignment="1">
      <alignment horizontal="left" vertical="center" wrapText="1"/>
    </xf>
    <xf numFmtId="0" fontId="9" fillId="9" borderId="25" xfId="0" applyFont="1" applyFill="1" applyBorder="1" applyAlignment="1">
      <alignment horizontal="left" vertical="center" wrapText="1"/>
    </xf>
    <xf numFmtId="0" fontId="9" fillId="9" borderId="39" xfId="0" applyFont="1" applyFill="1" applyBorder="1" applyAlignment="1">
      <alignment horizontal="left" vertical="center" wrapText="1"/>
    </xf>
    <xf numFmtId="0" fontId="11" fillId="13" borderId="9"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8" fillId="2" borderId="16" xfId="0" applyFont="1" applyFill="1" applyBorder="1" applyAlignment="1">
      <alignment vertical="center" wrapText="1"/>
    </xf>
    <xf numFmtId="0" fontId="8" fillId="2" borderId="0" xfId="0" applyFont="1" applyFill="1" applyBorder="1" applyAlignment="1">
      <alignment vertical="center" wrapText="1"/>
    </xf>
    <xf numFmtId="0" fontId="8" fillId="2" borderId="17" xfId="0" applyFont="1" applyFill="1" applyBorder="1" applyAlignment="1">
      <alignment vertical="center" wrapText="1"/>
    </xf>
    <xf numFmtId="0" fontId="9" fillId="5" borderId="5" xfId="0" applyFont="1" applyFill="1" applyBorder="1" applyAlignment="1">
      <alignment horizontal="left" vertical="center" wrapText="1"/>
    </xf>
    <xf numFmtId="0" fontId="9" fillId="5" borderId="46" xfId="0" applyFont="1" applyFill="1" applyBorder="1" applyAlignment="1">
      <alignment horizontal="left" vertical="center" wrapText="1"/>
    </xf>
    <xf numFmtId="0" fontId="9" fillId="5" borderId="21"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27" xfId="0" applyFont="1" applyFill="1" applyBorder="1" applyAlignment="1">
      <alignment horizontal="left" vertical="center" wrapText="1"/>
    </xf>
    <xf numFmtId="0" fontId="9" fillId="8" borderId="9" xfId="0" applyFont="1" applyFill="1" applyBorder="1" applyAlignment="1">
      <alignment horizontal="left" vertical="center" wrapText="1"/>
    </xf>
    <xf numFmtId="0" fontId="9" fillId="8" borderId="13" xfId="0" applyFont="1" applyFill="1" applyBorder="1" applyAlignment="1">
      <alignment horizontal="left" vertical="center" wrapText="1"/>
    </xf>
    <xf numFmtId="0" fontId="9" fillId="9" borderId="5" xfId="0" applyFont="1" applyFill="1" applyBorder="1" applyAlignment="1">
      <alignment horizontal="left" vertical="center" wrapText="1"/>
    </xf>
    <xf numFmtId="0" fontId="9" fillId="9" borderId="6" xfId="0" applyFont="1" applyFill="1" applyBorder="1" applyAlignment="1">
      <alignment horizontal="left" vertical="center" wrapText="1"/>
    </xf>
    <xf numFmtId="0" fontId="9" fillId="9" borderId="21" xfId="0" applyFont="1" applyFill="1" applyBorder="1" applyAlignment="1">
      <alignment horizontal="left" vertical="center" wrapText="1"/>
    </xf>
    <xf numFmtId="0" fontId="9" fillId="9" borderId="9" xfId="0" applyFont="1" applyFill="1" applyBorder="1" applyAlignment="1">
      <alignment horizontal="left" vertical="center" wrapText="1"/>
    </xf>
    <xf numFmtId="0" fontId="9" fillId="9" borderId="1" xfId="0" applyFont="1" applyFill="1" applyBorder="1" applyAlignment="1">
      <alignment horizontal="left" vertical="center" wrapText="1"/>
    </xf>
    <xf numFmtId="0" fontId="9" fillId="9" borderId="11" xfId="0" applyFont="1" applyFill="1" applyBorder="1" applyAlignment="1">
      <alignment horizontal="left" vertical="center" wrapText="1"/>
    </xf>
    <xf numFmtId="0" fontId="31" fillId="0" borderId="15" xfId="0" applyFont="1" applyBorder="1" applyAlignment="1">
      <alignment horizontal="left" vertical="center" wrapText="1"/>
    </xf>
    <xf numFmtId="0" fontId="31" fillId="0" borderId="4" xfId="0" applyFont="1" applyBorder="1" applyAlignment="1">
      <alignment horizontal="left" vertical="center" wrapText="1"/>
    </xf>
    <xf numFmtId="0" fontId="31" fillId="0" borderId="10" xfId="0" applyFont="1" applyBorder="1" applyAlignment="1">
      <alignment horizontal="left" vertical="center" wrapText="1"/>
    </xf>
    <xf numFmtId="0" fontId="31" fillId="0" borderId="16" xfId="0" applyFont="1" applyBorder="1" applyAlignment="1">
      <alignment horizontal="left" vertical="center" wrapText="1"/>
    </xf>
    <xf numFmtId="0" fontId="31" fillId="0" borderId="0" xfId="0" applyFont="1" applyBorder="1" applyAlignment="1">
      <alignment horizontal="left" vertical="center" wrapText="1"/>
    </xf>
    <xf numFmtId="0" fontId="31" fillId="0" borderId="17" xfId="0" applyFont="1" applyBorder="1" applyAlignment="1">
      <alignment horizontal="left" vertical="center" wrapText="1"/>
    </xf>
    <xf numFmtId="0" fontId="31" fillId="0" borderId="18" xfId="0" applyFont="1" applyBorder="1" applyAlignment="1">
      <alignment horizontal="left" vertical="center" wrapText="1"/>
    </xf>
    <xf numFmtId="0" fontId="31" fillId="0" borderId="19" xfId="0" applyFont="1" applyBorder="1" applyAlignment="1">
      <alignment horizontal="left" vertical="center" wrapText="1"/>
    </xf>
    <xf numFmtId="0" fontId="31" fillId="0" borderId="20" xfId="0" applyFont="1" applyBorder="1" applyAlignment="1">
      <alignment horizontal="left" vertical="center" wrapText="1"/>
    </xf>
    <xf numFmtId="0" fontId="37" fillId="13" borderId="1" xfId="0" applyFont="1" applyFill="1" applyBorder="1" applyAlignment="1">
      <alignment horizontal="left" vertical="center" wrapText="1"/>
    </xf>
    <xf numFmtId="0" fontId="12" fillId="13" borderId="1" xfId="0" applyFont="1" applyFill="1" applyBorder="1" applyAlignment="1">
      <alignment horizontal="left" vertical="center" wrapText="1"/>
    </xf>
    <xf numFmtId="0" fontId="12" fillId="13" borderId="2" xfId="0" applyFont="1" applyFill="1" applyBorder="1" applyAlignment="1">
      <alignment horizontal="left" vertical="center" wrapText="1"/>
    </xf>
    <xf numFmtId="0" fontId="12" fillId="13" borderId="11" xfId="0" applyFont="1" applyFill="1" applyBorder="1" applyAlignment="1">
      <alignment horizontal="left" vertical="center" wrapText="1"/>
    </xf>
    <xf numFmtId="0" fontId="12" fillId="13" borderId="26" xfId="0" applyFont="1" applyFill="1" applyBorder="1" applyAlignment="1">
      <alignment horizontal="left" vertical="center" wrapText="1"/>
    </xf>
    <xf numFmtId="0" fontId="12" fillId="13" borderId="45" xfId="0" applyFont="1" applyFill="1" applyBorder="1" applyAlignment="1">
      <alignment horizontal="left" vertical="center" wrapText="1"/>
    </xf>
    <xf numFmtId="0" fontId="12" fillId="13" borderId="14" xfId="0" applyFont="1" applyFill="1" applyBorder="1" applyAlignment="1">
      <alignment horizontal="left" vertical="center" wrapText="1"/>
    </xf>
    <xf numFmtId="0" fontId="9" fillId="5" borderId="22" xfId="0" applyFont="1" applyFill="1" applyBorder="1" applyAlignment="1">
      <alignment horizontal="left" vertical="center" wrapText="1"/>
    </xf>
    <xf numFmtId="0" fontId="9" fillId="4" borderId="8" xfId="0" applyFont="1" applyFill="1" applyBorder="1" applyAlignment="1">
      <alignment horizontal="left" vertical="center" wrapText="1"/>
    </xf>
    <xf numFmtId="0" fontId="7" fillId="2" borderId="35" xfId="0" applyFont="1" applyFill="1" applyBorder="1" applyAlignment="1">
      <alignment horizontal="left" vertical="center" wrapText="1"/>
    </xf>
    <xf numFmtId="0" fontId="7" fillId="2" borderId="36" xfId="0" applyFont="1" applyFill="1" applyBorder="1" applyAlignment="1">
      <alignment horizontal="left" vertical="center" wrapText="1"/>
    </xf>
    <xf numFmtId="0" fontId="7" fillId="2" borderId="40" xfId="0" applyFont="1" applyFill="1" applyBorder="1" applyAlignment="1">
      <alignment horizontal="left" vertical="center" wrapText="1"/>
    </xf>
    <xf numFmtId="0" fontId="33" fillId="2" borderId="2" xfId="0" applyFont="1" applyFill="1" applyBorder="1" applyAlignment="1">
      <alignment horizontal="center" vertical="center" wrapText="1"/>
    </xf>
    <xf numFmtId="0" fontId="33" fillId="2" borderId="41" xfId="0" applyFont="1" applyFill="1" applyBorder="1" applyAlignment="1">
      <alignment horizontal="center" vertical="center" wrapText="1"/>
    </xf>
    <xf numFmtId="3" fontId="35" fillId="2" borderId="2" xfId="0" applyNumberFormat="1" applyFont="1" applyFill="1" applyBorder="1" applyAlignment="1">
      <alignment horizontal="center" vertical="center" wrapText="1"/>
    </xf>
    <xf numFmtId="0" fontId="10" fillId="17" borderId="0" xfId="0" applyFont="1" applyFill="1" applyAlignment="1">
      <alignment horizontal="left" vertical="top"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10" fillId="0" borderId="0" xfId="0" applyFont="1" applyAlignment="1">
      <alignment horizontal="center" vertical="center"/>
    </xf>
    <xf numFmtId="0" fontId="10" fillId="17" borderId="0" xfId="0" applyFont="1" applyFill="1" applyAlignment="1">
      <alignment horizontal="left" vertical="center" wrapText="1"/>
    </xf>
    <xf numFmtId="0" fontId="10" fillId="17" borderId="0" xfId="0" applyFont="1" applyFill="1" applyAlignment="1">
      <alignment horizontal="left" vertical="center"/>
    </xf>
    <xf numFmtId="0" fontId="10" fillId="0" borderId="0" xfId="0" applyFont="1" applyAlignment="1">
      <alignment horizontal="left" vertical="top" wrapText="1"/>
    </xf>
    <xf numFmtId="0" fontId="10" fillId="17" borderId="0" xfId="0" applyFont="1" applyFill="1" applyAlignment="1">
      <alignment horizontal="left" vertical="center" wrapText="1" shrinkToFit="1"/>
    </xf>
    <xf numFmtId="0" fontId="4" fillId="17" borderId="0" xfId="0" applyFont="1" applyFill="1" applyAlignment="1">
      <alignment horizontal="left" vertical="center" wrapText="1" shrinkToFit="1"/>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center"/>
    </xf>
    <xf numFmtId="0" fontId="2" fillId="17" borderId="0" xfId="0" applyFont="1" applyFill="1" applyAlignment="1">
      <alignment horizontal="left" vertical="top" wrapText="1"/>
    </xf>
    <xf numFmtId="0" fontId="3" fillId="17" borderId="0" xfId="0" applyFont="1" applyFill="1" applyAlignment="1">
      <alignment horizontal="left" vertical="top" wrapText="1"/>
    </xf>
    <xf numFmtId="0" fontId="8" fillId="16" borderId="0" xfId="0" applyFont="1" applyFill="1" applyAlignment="1">
      <alignment horizontal="center"/>
    </xf>
    <xf numFmtId="0" fontId="0" fillId="17" borderId="0" xfId="0" applyFill="1" applyAlignment="1">
      <alignment horizontal="left" vertical="top" wrapText="1"/>
    </xf>
    <xf numFmtId="0" fontId="8"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0" fillId="11" borderId="2" xfId="0" applyFont="1" applyFill="1" applyBorder="1" applyAlignment="1">
      <alignment horizontal="center"/>
    </xf>
    <xf numFmtId="0" fontId="10" fillId="11" borderId="34" xfId="0" applyFont="1" applyFill="1" applyBorder="1" applyAlignment="1">
      <alignment horizontal="center"/>
    </xf>
    <xf numFmtId="0" fontId="10" fillId="11" borderId="3" xfId="0" applyFont="1" applyFill="1" applyBorder="1" applyAlignment="1">
      <alignment horizontal="center"/>
    </xf>
    <xf numFmtId="0" fontId="10" fillId="0" borderId="30" xfId="0" applyFont="1" applyBorder="1" applyAlignment="1">
      <alignment horizontal="left" vertical="center"/>
    </xf>
    <xf numFmtId="165" fontId="0" fillId="0" borderId="31" xfId="0" applyNumberFormat="1" applyBorder="1" applyAlignment="1">
      <alignment horizontal="left" vertical="center"/>
    </xf>
    <xf numFmtId="165" fontId="0" fillId="0" borderId="0" xfId="0" applyNumberFormat="1" applyBorder="1" applyAlignment="1">
      <alignment horizontal="right" vertical="center"/>
    </xf>
    <xf numFmtId="165" fontId="0" fillId="0" borderId="31" xfId="0" applyNumberFormat="1" applyBorder="1" applyAlignment="1">
      <alignment horizontal="right" vertical="center"/>
    </xf>
    <xf numFmtId="165" fontId="0" fillId="0" borderId="25" xfId="0" applyNumberFormat="1" applyBorder="1" applyAlignment="1">
      <alignment horizontal="right" vertical="center"/>
    </xf>
    <xf numFmtId="165" fontId="0" fillId="0" borderId="33" xfId="0" applyNumberFormat="1" applyBorder="1" applyAlignment="1">
      <alignment horizontal="right" vertical="center"/>
    </xf>
    <xf numFmtId="0" fontId="6" fillId="0" borderId="0" xfId="0" applyFont="1" applyBorder="1" applyAlignment="1">
      <alignment horizontal="left" wrapText="1"/>
    </xf>
    <xf numFmtId="0" fontId="6" fillId="0" borderId="31" xfId="0" applyFont="1" applyBorder="1" applyAlignment="1">
      <alignment horizontal="left" wrapText="1"/>
    </xf>
    <xf numFmtId="0" fontId="25" fillId="0" borderId="30" xfId="0" applyFont="1" applyBorder="1" applyAlignment="1">
      <alignment horizontal="left" vertical="center"/>
    </xf>
    <xf numFmtId="0" fontId="10" fillId="0" borderId="30" xfId="0" applyFont="1" applyBorder="1" applyAlignment="1">
      <alignment horizontal="center"/>
    </xf>
    <xf numFmtId="0" fontId="10" fillId="0" borderId="0" xfId="0" applyFont="1" applyBorder="1" applyAlignment="1">
      <alignment horizontal="center"/>
    </xf>
    <xf numFmtId="0" fontId="10" fillId="0" borderId="31" xfId="0" applyFont="1" applyBorder="1" applyAlignment="1">
      <alignment horizontal="center"/>
    </xf>
    <xf numFmtId="0" fontId="0" fillId="0" borderId="0" xfId="0" applyBorder="1" applyAlignment="1">
      <alignment horizontal="right" vertical="center"/>
    </xf>
    <xf numFmtId="0" fontId="0" fillId="0" borderId="31" xfId="0" applyBorder="1" applyAlignment="1">
      <alignment horizontal="right" vertical="center"/>
    </xf>
  </cellXfs>
  <cellStyles count="2">
    <cellStyle name="Kötü" xfId="1" builtinId="27"/>
    <cellStyle name="Normal" xfId="0" builtinId="0"/>
  </cellStyles>
  <dxfs count="0"/>
  <tableStyles count="0" defaultTableStyle="TableStyleMedium2" defaultPivotStyle="PivotStyleLight16"/>
  <colors>
    <mruColors>
      <color rgb="FF9966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71717</xdr:colOff>
      <xdr:row>2</xdr:row>
      <xdr:rowOff>95249</xdr:rowOff>
    </xdr:from>
    <xdr:to>
      <xdr:col>4</xdr:col>
      <xdr:colOff>285750</xdr:colOff>
      <xdr:row>2</xdr:row>
      <xdr:rowOff>285750</xdr:rowOff>
    </xdr:to>
    <xdr:sp macro="" textlink="">
      <xdr:nvSpPr>
        <xdr:cNvPr id="2" name=" 17">
          <a:extLst>
            <a:ext uri="{FF2B5EF4-FFF2-40B4-BE49-F238E27FC236}">
              <a16:creationId xmlns:a16="http://schemas.microsoft.com/office/drawing/2014/main" id="{00000000-0008-0000-0000-000002000000}"/>
            </a:ext>
          </a:extLst>
        </xdr:cNvPr>
        <xdr:cNvSpPr>
          <a:spLocks/>
        </xdr:cNvSpPr>
      </xdr:nvSpPr>
      <xdr:spPr bwMode="auto">
        <a:xfrm>
          <a:off x="5895574" y="979713"/>
          <a:ext cx="214033" cy="190501"/>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algn="ctr"/>
          <a:r>
            <a:rPr lang="tr-TR" sz="1800"/>
            <a:t>X</a:t>
          </a:r>
        </a:p>
      </xdr:txBody>
    </xdr:sp>
    <xdr:clientData/>
  </xdr:twoCellAnchor>
  <xdr:twoCellAnchor>
    <xdr:from>
      <xdr:col>4</xdr:col>
      <xdr:colOff>81242</xdr:colOff>
      <xdr:row>3</xdr:row>
      <xdr:rowOff>104774</xdr:rowOff>
    </xdr:from>
    <xdr:to>
      <xdr:col>4</xdr:col>
      <xdr:colOff>299357</xdr:colOff>
      <xdr:row>3</xdr:row>
      <xdr:rowOff>299358</xdr:rowOff>
    </xdr:to>
    <xdr:sp macro="" textlink="">
      <xdr:nvSpPr>
        <xdr:cNvPr id="4" name=" 17">
          <a:extLst>
            <a:ext uri="{FF2B5EF4-FFF2-40B4-BE49-F238E27FC236}">
              <a16:creationId xmlns:a16="http://schemas.microsoft.com/office/drawing/2014/main" id="{00000000-0008-0000-0000-000004000000}"/>
            </a:ext>
          </a:extLst>
        </xdr:cNvPr>
        <xdr:cNvSpPr>
          <a:spLocks/>
        </xdr:cNvSpPr>
      </xdr:nvSpPr>
      <xdr:spPr bwMode="auto">
        <a:xfrm>
          <a:off x="5905099" y="1383845"/>
          <a:ext cx="218115" cy="19458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1</xdr:row>
      <xdr:rowOff>191008</xdr:rowOff>
    </xdr:from>
    <xdr:to>
      <xdr:col>2</xdr:col>
      <xdr:colOff>479425</xdr:colOff>
      <xdr:row>20</xdr:row>
      <xdr:rowOff>19049</xdr:rowOff>
    </xdr:to>
    <xdr:pic>
      <xdr:nvPicPr>
        <xdr:cNvPr id="6" name="Resim 5">
          <a:extLst>
            <a:ext uri="{FF2B5EF4-FFF2-40B4-BE49-F238E27FC236}">
              <a16:creationId xmlns:a16="http://schemas.microsoft.com/office/drawing/2014/main" id="{77761E68-4CD4-3E8A-1EA1-3EB13A203DF3}"/>
            </a:ext>
          </a:extLst>
        </xdr:cNvPr>
        <xdr:cNvPicPr>
          <a:picLocks noChangeAspect="1"/>
        </xdr:cNvPicPr>
      </xdr:nvPicPr>
      <xdr:blipFill>
        <a:blip xmlns:r="http://schemas.openxmlformats.org/officeDocument/2006/relationships" r:embed="rId1"/>
        <a:stretch>
          <a:fillRect/>
        </a:stretch>
      </xdr:blipFill>
      <xdr:spPr>
        <a:xfrm>
          <a:off x="31750" y="375158"/>
          <a:ext cx="4318000" cy="3593591"/>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tabSelected="1" topLeftCell="E20" zoomScaleNormal="100" zoomScaleSheetLayoutView="10" workbookViewId="0">
      <selection activeCell="I20" sqref="I20:L28"/>
    </sheetView>
  </sheetViews>
  <sheetFormatPr defaultColWidth="9.28515625" defaultRowHeight="15.75" x14ac:dyDescent="0.25"/>
  <cols>
    <col min="1" max="1" width="4" style="2" customWidth="1"/>
    <col min="2" max="2" width="29.7109375" style="2" customWidth="1"/>
    <col min="3" max="4" width="18.7109375" style="2" customWidth="1"/>
    <col min="5" max="5" width="24.28515625" style="2" customWidth="1"/>
    <col min="6" max="6" width="15.85546875" style="2" customWidth="1"/>
    <col min="7" max="7" width="7.28515625" style="2" customWidth="1"/>
    <col min="8" max="8" width="4" style="2" customWidth="1"/>
    <col min="9" max="9" width="32.85546875" style="2" customWidth="1"/>
    <col min="10" max="10" width="30.140625" style="2" customWidth="1"/>
    <col min="11" max="11" width="34.28515625" style="2" customWidth="1"/>
    <col min="12" max="12" width="28" style="2" customWidth="1"/>
    <col min="13" max="13" width="3.7109375" style="2" customWidth="1"/>
    <col min="14" max="16384" width="9.28515625" style="2"/>
  </cols>
  <sheetData>
    <row r="1" spans="2:12" ht="16.5" thickBot="1" x14ac:dyDescent="0.3"/>
    <row r="2" spans="2:12" ht="45" customHeight="1" thickBot="1" x14ac:dyDescent="0.3">
      <c r="B2" s="124" t="s">
        <v>52</v>
      </c>
      <c r="C2" s="125"/>
      <c r="D2" s="125"/>
      <c r="E2" s="125"/>
      <c r="F2" s="126"/>
      <c r="G2" s="127"/>
      <c r="I2" s="110" t="s">
        <v>223</v>
      </c>
      <c r="J2" s="111"/>
      <c r="K2" s="111"/>
      <c r="L2" s="112"/>
    </row>
    <row r="3" spans="2:12" ht="30" customHeight="1" x14ac:dyDescent="0.25">
      <c r="B3" s="57" t="s">
        <v>0</v>
      </c>
      <c r="C3" s="56" t="s">
        <v>201</v>
      </c>
      <c r="D3" s="113" t="s">
        <v>3</v>
      </c>
      <c r="E3" s="121" t="s">
        <v>202</v>
      </c>
      <c r="F3" s="122"/>
      <c r="G3" s="123"/>
      <c r="I3" s="74" t="s">
        <v>34</v>
      </c>
      <c r="J3" s="75" t="s">
        <v>35</v>
      </c>
      <c r="K3" s="76" t="s">
        <v>34</v>
      </c>
      <c r="L3" s="77" t="s">
        <v>35</v>
      </c>
    </row>
    <row r="4" spans="2:12" ht="30" customHeight="1" x14ac:dyDescent="0.25">
      <c r="B4" s="58" t="s">
        <v>1</v>
      </c>
      <c r="C4" s="56"/>
      <c r="D4" s="114"/>
      <c r="E4" s="121" t="s">
        <v>36</v>
      </c>
      <c r="F4" s="122"/>
      <c r="G4" s="123"/>
      <c r="I4" s="78" t="s">
        <v>219</v>
      </c>
      <c r="J4" s="99">
        <f>F23*3</f>
        <v>0</v>
      </c>
      <c r="K4" s="80" t="s">
        <v>221</v>
      </c>
      <c r="L4" s="81"/>
    </row>
    <row r="5" spans="2:12" ht="30" customHeight="1" x14ac:dyDescent="0.25">
      <c r="B5" s="59" t="s">
        <v>2</v>
      </c>
      <c r="C5" s="56"/>
      <c r="D5" s="94" t="s">
        <v>5</v>
      </c>
      <c r="E5" s="115"/>
      <c r="F5" s="116"/>
      <c r="G5" s="117"/>
      <c r="I5" s="82" t="s">
        <v>220</v>
      </c>
      <c r="J5" s="95"/>
      <c r="K5" s="80" t="s">
        <v>215</v>
      </c>
      <c r="L5" s="81"/>
    </row>
    <row r="6" spans="2:12" ht="30" customHeight="1" x14ac:dyDescent="0.25">
      <c r="B6" s="58" t="s">
        <v>4</v>
      </c>
      <c r="C6" s="118"/>
      <c r="D6" s="118"/>
      <c r="E6" s="118"/>
      <c r="F6" s="119"/>
      <c r="G6" s="120"/>
      <c r="I6" s="78" t="s">
        <v>208</v>
      </c>
      <c r="J6" s="99">
        <f>F24*3</f>
        <v>0</v>
      </c>
      <c r="K6" s="80" t="s">
        <v>216</v>
      </c>
      <c r="L6" s="81"/>
    </row>
    <row r="7" spans="2:12" ht="30" customHeight="1" x14ac:dyDescent="0.25">
      <c r="B7" s="148" t="s">
        <v>41</v>
      </c>
      <c r="C7" s="165"/>
      <c r="D7" s="166"/>
      <c r="E7" s="166"/>
      <c r="F7" s="167"/>
      <c r="G7" s="168"/>
      <c r="I7" s="78" t="s">
        <v>209</v>
      </c>
      <c r="J7" s="95"/>
      <c r="K7" s="80" t="s">
        <v>222</v>
      </c>
      <c r="L7" s="81"/>
    </row>
    <row r="8" spans="2:12" ht="30" customHeight="1" thickBot="1" x14ac:dyDescent="0.3">
      <c r="B8" s="149"/>
      <c r="C8" s="169"/>
      <c r="D8" s="169"/>
      <c r="E8" s="169"/>
      <c r="F8" s="170"/>
      <c r="G8" s="171"/>
      <c r="I8" s="78" t="s">
        <v>210</v>
      </c>
      <c r="J8" s="99">
        <f>F26*3</f>
        <v>0</v>
      </c>
      <c r="K8" s="128" t="s">
        <v>51</v>
      </c>
      <c r="L8" s="129"/>
    </row>
    <row r="9" spans="2:12" ht="30" customHeight="1" x14ac:dyDescent="0.25">
      <c r="B9" s="145" t="s">
        <v>27</v>
      </c>
      <c r="C9" s="146"/>
      <c r="D9" s="147"/>
      <c r="E9" s="142" t="s">
        <v>47</v>
      </c>
      <c r="F9" s="143"/>
      <c r="G9" s="144"/>
      <c r="I9" s="78" t="s">
        <v>211</v>
      </c>
      <c r="J9" s="99">
        <f>F27*3</f>
        <v>0</v>
      </c>
      <c r="K9" s="130"/>
      <c r="L9" s="131"/>
    </row>
    <row r="10" spans="2:12" ht="30" customHeight="1" x14ac:dyDescent="0.25">
      <c r="B10" s="61" t="s">
        <v>6</v>
      </c>
      <c r="C10" s="71"/>
      <c r="D10" s="72" t="s">
        <v>28</v>
      </c>
      <c r="E10" s="63" t="s">
        <v>9</v>
      </c>
      <c r="F10" s="89"/>
      <c r="G10" s="73" t="s">
        <v>48</v>
      </c>
      <c r="I10" s="78" t="s">
        <v>212</v>
      </c>
      <c r="J10" s="79"/>
      <c r="K10" s="130"/>
      <c r="L10" s="131"/>
    </row>
    <row r="11" spans="2:12" ht="30" customHeight="1" x14ac:dyDescent="0.25">
      <c r="B11" s="61" t="s">
        <v>42</v>
      </c>
      <c r="C11" s="71"/>
      <c r="D11" s="72" t="s">
        <v>43</v>
      </c>
      <c r="E11" s="64" t="s">
        <v>13</v>
      </c>
      <c r="F11" s="90"/>
      <c r="G11" s="73" t="s">
        <v>49</v>
      </c>
      <c r="I11" s="78" t="s">
        <v>213</v>
      </c>
      <c r="J11" s="79"/>
      <c r="K11" s="130"/>
      <c r="L11" s="131"/>
    </row>
    <row r="12" spans="2:12" ht="30" customHeight="1" thickBot="1" x14ac:dyDescent="0.3">
      <c r="B12" s="61" t="s">
        <v>203</v>
      </c>
      <c r="C12" s="71"/>
      <c r="D12" s="72" t="s">
        <v>44</v>
      </c>
      <c r="E12" s="64" t="s">
        <v>14</v>
      </c>
      <c r="F12" s="90"/>
      <c r="G12" s="73" t="s">
        <v>49</v>
      </c>
      <c r="I12" s="78" t="s">
        <v>218</v>
      </c>
      <c r="J12" s="79"/>
      <c r="K12" s="132"/>
      <c r="L12" s="133"/>
    </row>
    <row r="13" spans="2:12" ht="30" customHeight="1" x14ac:dyDescent="0.25">
      <c r="B13" s="61" t="s">
        <v>204</v>
      </c>
      <c r="C13" s="71"/>
      <c r="D13" s="72" t="s">
        <v>45</v>
      </c>
      <c r="E13" s="63" t="s">
        <v>10</v>
      </c>
      <c r="F13" s="89"/>
      <c r="G13" s="73" t="s">
        <v>49</v>
      </c>
      <c r="I13" s="145" t="s">
        <v>39</v>
      </c>
      <c r="J13" s="173"/>
      <c r="K13" s="172" t="s">
        <v>23</v>
      </c>
      <c r="L13" s="144"/>
    </row>
    <row r="14" spans="2:12" ht="30" customHeight="1" x14ac:dyDescent="0.25">
      <c r="B14" s="61" t="s">
        <v>205</v>
      </c>
      <c r="C14" s="71"/>
      <c r="D14" s="72" t="s">
        <v>224</v>
      </c>
      <c r="E14" s="64" t="s">
        <v>11</v>
      </c>
      <c r="F14" s="90"/>
      <c r="G14" s="73" t="s">
        <v>49</v>
      </c>
      <c r="I14" s="83" t="s">
        <v>21</v>
      </c>
      <c r="J14" s="93" t="s">
        <v>226</v>
      </c>
      <c r="K14" s="84" t="s">
        <v>38</v>
      </c>
      <c r="L14" s="98"/>
    </row>
    <row r="15" spans="2:12" ht="30" customHeight="1" x14ac:dyDescent="0.25">
      <c r="B15" s="61" t="s">
        <v>46</v>
      </c>
      <c r="C15" s="71"/>
      <c r="D15" s="72" t="s">
        <v>33</v>
      </c>
      <c r="E15" s="64" t="s">
        <v>12</v>
      </c>
      <c r="F15" s="90"/>
      <c r="G15" s="73" t="s">
        <v>49</v>
      </c>
      <c r="I15" s="83" t="s">
        <v>22</v>
      </c>
      <c r="J15" s="93" t="s">
        <v>227</v>
      </c>
      <c r="K15" s="85" t="s">
        <v>24</v>
      </c>
      <c r="L15" s="98"/>
    </row>
    <row r="16" spans="2:12" ht="30" customHeight="1" x14ac:dyDescent="0.3">
      <c r="B16" s="61" t="s">
        <v>7</v>
      </c>
      <c r="C16" s="71"/>
      <c r="D16" s="72" t="s">
        <v>33</v>
      </c>
      <c r="E16" s="64" t="s">
        <v>15</v>
      </c>
      <c r="F16" s="90"/>
      <c r="G16" s="73" t="s">
        <v>49</v>
      </c>
      <c r="I16" s="83" t="s">
        <v>206</v>
      </c>
      <c r="J16" s="93" t="s">
        <v>228</v>
      </c>
      <c r="K16" s="86"/>
      <c r="L16" s="4"/>
    </row>
    <row r="17" spans="2:12" ht="30" customHeight="1" thickBot="1" x14ac:dyDescent="0.3">
      <c r="B17" s="61" t="s">
        <v>8</v>
      </c>
      <c r="C17" s="71"/>
      <c r="D17" s="72" t="s">
        <v>33</v>
      </c>
      <c r="E17" s="63" t="s">
        <v>31</v>
      </c>
      <c r="F17" s="89"/>
      <c r="G17" s="73" t="s">
        <v>50</v>
      </c>
      <c r="I17" s="87" t="s">
        <v>37</v>
      </c>
      <c r="J17" s="93"/>
      <c r="K17" s="88"/>
      <c r="L17" s="4"/>
    </row>
    <row r="18" spans="2:12" ht="30" customHeight="1" x14ac:dyDescent="0.25">
      <c r="B18" s="62" t="s">
        <v>40</v>
      </c>
      <c r="C18" s="97"/>
      <c r="D18" s="96"/>
      <c r="E18" s="64" t="s">
        <v>29</v>
      </c>
      <c r="F18" s="90"/>
      <c r="G18" s="73" t="s">
        <v>50</v>
      </c>
      <c r="I18" s="150" t="s">
        <v>196</v>
      </c>
      <c r="J18" s="151"/>
      <c r="K18" s="151"/>
      <c r="L18" s="152"/>
    </row>
    <row r="19" spans="2:12" ht="30" customHeight="1" x14ac:dyDescent="0.25">
      <c r="B19" s="137"/>
      <c r="C19" s="138"/>
      <c r="D19" s="138"/>
      <c r="E19" s="65" t="s">
        <v>30</v>
      </c>
      <c r="F19" s="91"/>
      <c r="G19" s="73" t="s">
        <v>33</v>
      </c>
      <c r="I19" s="153"/>
      <c r="J19" s="154"/>
      <c r="K19" s="154"/>
      <c r="L19" s="155"/>
    </row>
    <row r="20" spans="2:12" ht="30" customHeight="1" x14ac:dyDescent="0.25">
      <c r="B20" s="54"/>
      <c r="C20" s="55"/>
      <c r="D20" s="55"/>
      <c r="E20" s="65" t="s">
        <v>225</v>
      </c>
      <c r="F20" s="91" t="e">
        <f>(C23+C24)/(F11*F14*F15*F19)</f>
        <v>#DIV/0!</v>
      </c>
      <c r="G20" s="73" t="s">
        <v>200</v>
      </c>
      <c r="I20" s="156" t="s">
        <v>229</v>
      </c>
      <c r="J20" s="157"/>
      <c r="K20" s="157"/>
      <c r="L20" s="158"/>
    </row>
    <row r="21" spans="2:12" ht="30" customHeight="1" x14ac:dyDescent="0.25">
      <c r="B21" s="134" t="s">
        <v>32</v>
      </c>
      <c r="C21" s="135"/>
      <c r="D21" s="135"/>
      <c r="E21" s="135"/>
      <c r="F21" s="135"/>
      <c r="G21" s="136"/>
      <c r="I21" s="159"/>
      <c r="J21" s="160"/>
      <c r="K21" s="160"/>
      <c r="L21" s="161"/>
    </row>
    <row r="22" spans="2:12" ht="32.25" customHeight="1" x14ac:dyDescent="0.25">
      <c r="B22" s="66" t="s">
        <v>34</v>
      </c>
      <c r="C22" s="67" t="s">
        <v>16</v>
      </c>
      <c r="D22" s="67" t="s">
        <v>17</v>
      </c>
      <c r="E22" s="67" t="s">
        <v>18</v>
      </c>
      <c r="F22" s="177" t="s">
        <v>19</v>
      </c>
      <c r="G22" s="178"/>
      <c r="I22" s="159"/>
      <c r="J22" s="160"/>
      <c r="K22" s="160"/>
      <c r="L22" s="161"/>
    </row>
    <row r="23" spans="2:12" ht="33" customHeight="1" x14ac:dyDescent="0.25">
      <c r="B23" s="60" t="s">
        <v>207</v>
      </c>
      <c r="C23" s="92"/>
      <c r="D23" s="92">
        <f>C23*$C$15</f>
        <v>0</v>
      </c>
      <c r="E23" s="92">
        <f>C23*$C$16</f>
        <v>0</v>
      </c>
      <c r="F23" s="179">
        <f>C23*$C$17</f>
        <v>0</v>
      </c>
      <c r="G23" s="101"/>
      <c r="I23" s="159"/>
      <c r="J23" s="160"/>
      <c r="K23" s="160"/>
      <c r="L23" s="161"/>
    </row>
    <row r="24" spans="2:12" ht="31.5" customHeight="1" x14ac:dyDescent="0.25">
      <c r="B24" s="60" t="s">
        <v>208</v>
      </c>
      <c r="C24" s="68"/>
      <c r="D24" s="92">
        <f t="shared" ref="D24:D27" si="0">C24*$C$15</f>
        <v>0</v>
      </c>
      <c r="E24" s="92">
        <f t="shared" ref="E24:E27" si="1">C24*$C$16</f>
        <v>0</v>
      </c>
      <c r="F24" s="179">
        <f t="shared" ref="F24:F27" si="2">C24*$C$17</f>
        <v>0</v>
      </c>
      <c r="G24" s="101"/>
      <c r="I24" s="159"/>
      <c r="J24" s="160"/>
      <c r="K24" s="160"/>
      <c r="L24" s="161"/>
    </row>
    <row r="25" spans="2:12" ht="27" customHeight="1" x14ac:dyDescent="0.25">
      <c r="B25" s="60" t="s">
        <v>209</v>
      </c>
      <c r="C25" s="68"/>
      <c r="D25" s="92"/>
      <c r="E25" s="92"/>
      <c r="F25" s="179"/>
      <c r="G25" s="101"/>
      <c r="I25" s="159"/>
      <c r="J25" s="160"/>
      <c r="K25" s="160"/>
      <c r="L25" s="161"/>
    </row>
    <row r="26" spans="2:12" ht="30" customHeight="1" x14ac:dyDescent="0.25">
      <c r="B26" s="60" t="s">
        <v>210</v>
      </c>
      <c r="C26" s="68"/>
      <c r="D26" s="92">
        <f t="shared" si="0"/>
        <v>0</v>
      </c>
      <c r="E26" s="92">
        <f t="shared" si="1"/>
        <v>0</v>
      </c>
      <c r="F26" s="179">
        <f t="shared" si="2"/>
        <v>0</v>
      </c>
      <c r="G26" s="101"/>
      <c r="I26" s="159"/>
      <c r="J26" s="160"/>
      <c r="K26" s="160"/>
      <c r="L26" s="161"/>
    </row>
    <row r="27" spans="2:12" ht="30" customHeight="1" x14ac:dyDescent="0.25">
      <c r="B27" s="60" t="s">
        <v>211</v>
      </c>
      <c r="C27" s="68"/>
      <c r="D27" s="92">
        <f t="shared" si="0"/>
        <v>0</v>
      </c>
      <c r="E27" s="92">
        <f t="shared" si="1"/>
        <v>0</v>
      </c>
      <c r="F27" s="179">
        <f t="shared" si="2"/>
        <v>0</v>
      </c>
      <c r="G27" s="101"/>
      <c r="I27" s="159"/>
      <c r="J27" s="160"/>
      <c r="K27" s="160"/>
      <c r="L27" s="161"/>
    </row>
    <row r="28" spans="2:12" ht="30" customHeight="1" thickBot="1" x14ac:dyDescent="0.3">
      <c r="B28" s="60" t="s">
        <v>212</v>
      </c>
      <c r="C28" s="68"/>
      <c r="D28" s="68"/>
      <c r="E28" s="68"/>
      <c r="F28" s="100"/>
      <c r="G28" s="101"/>
      <c r="I28" s="162"/>
      <c r="J28" s="163"/>
      <c r="K28" s="163"/>
      <c r="L28" s="164"/>
    </row>
    <row r="29" spans="2:12" ht="28.5" customHeight="1" x14ac:dyDescent="0.25">
      <c r="B29" s="60" t="s">
        <v>213</v>
      </c>
      <c r="C29" s="68"/>
      <c r="D29" s="68"/>
      <c r="E29" s="68"/>
      <c r="F29" s="100"/>
      <c r="G29" s="101"/>
      <c r="I29" s="174" t="s">
        <v>199</v>
      </c>
      <c r="J29" s="175"/>
      <c r="K29" s="175"/>
      <c r="L29" s="176"/>
    </row>
    <row r="30" spans="2:12" ht="26.25" customHeight="1" x14ac:dyDescent="0.25">
      <c r="B30" s="60" t="s">
        <v>214</v>
      </c>
      <c r="C30" s="68"/>
      <c r="D30" s="68"/>
      <c r="E30" s="68"/>
      <c r="F30" s="100"/>
      <c r="G30" s="101"/>
      <c r="I30" s="139" t="s">
        <v>25</v>
      </c>
      <c r="J30" s="140"/>
      <c r="K30" s="140"/>
      <c r="L30" s="141"/>
    </row>
    <row r="31" spans="2:12" ht="25.5" customHeight="1" x14ac:dyDescent="0.25">
      <c r="B31" s="60" t="s">
        <v>215</v>
      </c>
      <c r="C31" s="68"/>
      <c r="D31" s="68"/>
      <c r="E31" s="68"/>
      <c r="F31" s="100"/>
      <c r="G31" s="101"/>
      <c r="I31" s="139" t="s">
        <v>197</v>
      </c>
      <c r="J31" s="140"/>
      <c r="K31" s="140"/>
      <c r="L31" s="141"/>
    </row>
    <row r="32" spans="2:12" ht="27" customHeight="1" x14ac:dyDescent="0.25">
      <c r="B32" s="60" t="s">
        <v>216</v>
      </c>
      <c r="C32" s="68"/>
      <c r="D32" s="68"/>
      <c r="E32" s="68"/>
      <c r="F32" s="100"/>
      <c r="G32" s="101"/>
      <c r="I32" s="139" t="s">
        <v>26</v>
      </c>
      <c r="J32" s="140"/>
      <c r="K32" s="140"/>
      <c r="L32" s="141"/>
    </row>
    <row r="33" spans="1:12" ht="33" customHeight="1" x14ac:dyDescent="0.25">
      <c r="B33" s="60" t="s">
        <v>217</v>
      </c>
      <c r="C33" s="68"/>
      <c r="D33" s="68"/>
      <c r="E33" s="68"/>
      <c r="F33" s="100"/>
      <c r="G33" s="101"/>
      <c r="I33" s="104" t="s">
        <v>198</v>
      </c>
      <c r="J33" s="105"/>
      <c r="K33" s="105"/>
      <c r="L33" s="106"/>
    </row>
    <row r="34" spans="1:12" ht="26.25" customHeight="1" thickBot="1" x14ac:dyDescent="0.3">
      <c r="B34" s="69" t="s">
        <v>218</v>
      </c>
      <c r="C34" s="70"/>
      <c r="D34" s="70"/>
      <c r="E34" s="70"/>
      <c r="F34" s="102"/>
      <c r="G34" s="103"/>
      <c r="I34" s="107"/>
      <c r="J34" s="108"/>
      <c r="K34" s="108"/>
      <c r="L34" s="109"/>
    </row>
    <row r="35" spans="1:12" ht="30.75" customHeight="1" x14ac:dyDescent="0.25">
      <c r="C35" s="5"/>
      <c r="D35" s="5"/>
      <c r="E35" s="5"/>
      <c r="F35" s="5"/>
      <c r="G35" s="5"/>
    </row>
    <row r="36" spans="1:12" ht="30.75" customHeight="1" x14ac:dyDescent="0.25">
      <c r="D36" s="1"/>
      <c r="E36" s="1"/>
      <c r="F36" s="1"/>
      <c r="G36" s="1"/>
    </row>
    <row r="37" spans="1:12" ht="30.75" customHeight="1" x14ac:dyDescent="0.25"/>
    <row r="38" spans="1:12" ht="30.75" customHeight="1" x14ac:dyDescent="0.25"/>
    <row r="39" spans="1:12" ht="30.75" customHeight="1" x14ac:dyDescent="0.25"/>
    <row r="40" spans="1:12" ht="30.75" customHeight="1" x14ac:dyDescent="0.25">
      <c r="I40" s="1"/>
      <c r="J40" s="1"/>
    </row>
    <row r="41" spans="1:12" ht="30.75" customHeight="1" x14ac:dyDescent="0.25"/>
    <row r="42" spans="1:12" ht="30.75" customHeight="1" x14ac:dyDescent="0.25"/>
    <row r="43" spans="1:12" ht="30.75" customHeight="1" x14ac:dyDescent="0.25"/>
    <row r="45" spans="1:12" ht="32.25" customHeight="1" x14ac:dyDescent="0.25">
      <c r="A45" s="1"/>
      <c r="H45" s="1"/>
    </row>
    <row r="46" spans="1:12" ht="32.25" customHeight="1" x14ac:dyDescent="0.25"/>
    <row r="47" spans="1:12" ht="32.25" customHeight="1" x14ac:dyDescent="0.25"/>
    <row r="48" spans="1:12" ht="32.25" customHeight="1" x14ac:dyDescent="0.25"/>
    <row r="49" spans="1:2" ht="32.25" customHeight="1" x14ac:dyDescent="0.25"/>
    <row r="50" spans="1:2" ht="32.25" customHeight="1" x14ac:dyDescent="0.25"/>
    <row r="51" spans="1:2" ht="32.25" customHeight="1" x14ac:dyDescent="0.25"/>
    <row r="52" spans="1:2" ht="32.25" customHeight="1" x14ac:dyDescent="0.25"/>
    <row r="53" spans="1:2" ht="32.25" customHeight="1" x14ac:dyDescent="0.25"/>
    <row r="54" spans="1:2" ht="32.25" customHeight="1" x14ac:dyDescent="0.25">
      <c r="B54" s="3"/>
    </row>
    <row r="55" spans="1:2" ht="33" customHeight="1" x14ac:dyDescent="0.25">
      <c r="B55" s="3"/>
    </row>
    <row r="56" spans="1:2" ht="33" customHeight="1" x14ac:dyDescent="0.25"/>
    <row r="57" spans="1:2" ht="33" customHeight="1" x14ac:dyDescent="0.25"/>
    <row r="58" spans="1:2" ht="33" customHeight="1" x14ac:dyDescent="0.25"/>
    <row r="59" spans="1:2" ht="33" customHeight="1" x14ac:dyDescent="0.25"/>
    <row r="60" spans="1:2" ht="33.75" customHeight="1" x14ac:dyDescent="0.25"/>
    <row r="61" spans="1:2" ht="33.75" customHeight="1" x14ac:dyDescent="0.25"/>
    <row r="62" spans="1:2" ht="32.25" customHeight="1" x14ac:dyDescent="0.25"/>
    <row r="63" spans="1:2" ht="16.5" customHeight="1" x14ac:dyDescent="0.25">
      <c r="A63" s="3"/>
    </row>
    <row r="64" spans="1:2" ht="16.5" customHeight="1" x14ac:dyDescent="0.25">
      <c r="A64" s="3"/>
    </row>
    <row r="65" ht="16.5" customHeight="1" x14ac:dyDescent="0.25"/>
    <row r="73" ht="31.5" customHeight="1" x14ac:dyDescent="0.25"/>
    <row r="75" ht="15.75" customHeight="1" x14ac:dyDescent="0.25"/>
  </sheetData>
  <mergeCells count="36">
    <mergeCell ref="F28:G28"/>
    <mergeCell ref="F29:G29"/>
    <mergeCell ref="F30:G30"/>
    <mergeCell ref="F23:G23"/>
    <mergeCell ref="F24:G24"/>
    <mergeCell ref="F25:G25"/>
    <mergeCell ref="F26:G26"/>
    <mergeCell ref="F27:G27"/>
    <mergeCell ref="K8:L12"/>
    <mergeCell ref="B21:G21"/>
    <mergeCell ref="B19:D19"/>
    <mergeCell ref="I32:L32"/>
    <mergeCell ref="E9:G9"/>
    <mergeCell ref="B9:D9"/>
    <mergeCell ref="B7:B8"/>
    <mergeCell ref="I31:L31"/>
    <mergeCell ref="I18:L19"/>
    <mergeCell ref="I20:L28"/>
    <mergeCell ref="C7:G8"/>
    <mergeCell ref="K13:L13"/>
    <mergeCell ref="I13:J13"/>
    <mergeCell ref="I29:L29"/>
    <mergeCell ref="I30:L30"/>
    <mergeCell ref="F22:G22"/>
    <mergeCell ref="I2:L2"/>
    <mergeCell ref="D3:D4"/>
    <mergeCell ref="E5:G5"/>
    <mergeCell ref="C6:G6"/>
    <mergeCell ref="E4:G4"/>
    <mergeCell ref="B2:G2"/>
    <mergeCell ref="E3:G3"/>
    <mergeCell ref="F31:G31"/>
    <mergeCell ref="F32:G32"/>
    <mergeCell ref="F33:G33"/>
    <mergeCell ref="F34:G34"/>
    <mergeCell ref="I33:L34"/>
  </mergeCells>
  <printOptions horizontalCentered="1"/>
  <pageMargins left="0" right="0" top="0" bottom="0" header="0" footer="0"/>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zoomScaleNormal="100" workbookViewId="0">
      <selection activeCell="D63" sqref="D63"/>
    </sheetView>
  </sheetViews>
  <sheetFormatPr defaultRowHeight="15" x14ac:dyDescent="0.25"/>
  <cols>
    <col min="1" max="1" width="5.85546875" customWidth="1"/>
    <col min="2" max="2" width="49.7109375" customWidth="1"/>
    <col min="3" max="3" width="14.7109375" customWidth="1"/>
    <col min="4" max="4" width="58.5703125" customWidth="1"/>
    <col min="5" max="5" width="20.7109375" customWidth="1"/>
  </cols>
  <sheetData>
    <row r="1" spans="1:4" ht="15.75" x14ac:dyDescent="0.25">
      <c r="A1" s="194" t="s">
        <v>165</v>
      </c>
      <c r="B1" s="194"/>
      <c r="C1" s="194"/>
      <c r="D1" s="194"/>
    </row>
    <row r="2" spans="1:4" ht="15.75" x14ac:dyDescent="0.25">
      <c r="B2" s="10" t="s">
        <v>145</v>
      </c>
    </row>
    <row r="3" spans="1:4" x14ac:dyDescent="0.25">
      <c r="D3" s="31" t="s">
        <v>149</v>
      </c>
    </row>
    <row r="4" spans="1:4" ht="14.65" customHeight="1" x14ac:dyDescent="0.25">
      <c r="D4" s="31" t="s">
        <v>146</v>
      </c>
    </row>
    <row r="5" spans="1:4" ht="14.65" customHeight="1" x14ac:dyDescent="0.25">
      <c r="D5" s="31" t="s">
        <v>150</v>
      </c>
    </row>
    <row r="6" spans="1:4" ht="14.65" customHeight="1" x14ac:dyDescent="0.25">
      <c r="D6" s="31" t="s">
        <v>148</v>
      </c>
    </row>
    <row r="7" spans="1:4" ht="14.65" customHeight="1" x14ac:dyDescent="0.25">
      <c r="D7" s="31" t="s">
        <v>147</v>
      </c>
    </row>
    <row r="8" spans="1:4" ht="14.65" customHeight="1" x14ac:dyDescent="0.25">
      <c r="D8" s="31" t="s">
        <v>151</v>
      </c>
    </row>
    <row r="9" spans="1:4" ht="14.65" customHeight="1" x14ac:dyDescent="0.25">
      <c r="D9" s="31" t="s">
        <v>152</v>
      </c>
    </row>
    <row r="10" spans="1:4" x14ac:dyDescent="0.25">
      <c r="D10" s="31" t="s">
        <v>153</v>
      </c>
    </row>
    <row r="11" spans="1:4" ht="17.25" x14ac:dyDescent="0.25">
      <c r="D11" s="31" t="s">
        <v>155</v>
      </c>
    </row>
    <row r="12" spans="1:4" ht="18" x14ac:dyDescent="0.35">
      <c r="D12" s="31" t="s">
        <v>156</v>
      </c>
    </row>
    <row r="13" spans="1:4" ht="18" x14ac:dyDescent="0.35">
      <c r="D13" s="32" t="s">
        <v>157</v>
      </c>
    </row>
    <row r="14" spans="1:4" ht="18" x14ac:dyDescent="0.35">
      <c r="D14" s="31" t="s">
        <v>158</v>
      </c>
    </row>
    <row r="15" spans="1:4" ht="18" x14ac:dyDescent="0.35">
      <c r="D15" s="31" t="s">
        <v>159</v>
      </c>
    </row>
    <row r="16" spans="1:4" ht="18" x14ac:dyDescent="0.35">
      <c r="D16" s="31" t="s">
        <v>160</v>
      </c>
    </row>
    <row r="17" spans="1:5" ht="18" x14ac:dyDescent="0.35">
      <c r="D17" s="32" t="s">
        <v>161</v>
      </c>
    </row>
    <row r="18" spans="1:5" ht="18" x14ac:dyDescent="0.35">
      <c r="D18" s="31" t="s">
        <v>162</v>
      </c>
    </row>
    <row r="19" spans="1:5" ht="18" x14ac:dyDescent="0.35">
      <c r="D19" s="31" t="s">
        <v>163</v>
      </c>
    </row>
    <row r="20" spans="1:5" ht="17.25" x14ac:dyDescent="0.25">
      <c r="D20" s="31" t="s">
        <v>164</v>
      </c>
    </row>
    <row r="21" spans="1:5" x14ac:dyDescent="0.25">
      <c r="D21" s="31"/>
    </row>
    <row r="22" spans="1:5" ht="31.15" customHeight="1" x14ac:dyDescent="0.25">
      <c r="A22" s="8" t="s">
        <v>53</v>
      </c>
      <c r="B22" s="36" t="s">
        <v>98</v>
      </c>
      <c r="C22" s="9" t="s">
        <v>55</v>
      </c>
      <c r="D22" s="9" t="s">
        <v>56</v>
      </c>
      <c r="E22" s="12"/>
    </row>
    <row r="23" spans="1:5" ht="15.4" customHeight="1" x14ac:dyDescent="0.25">
      <c r="A23" s="183">
        <v>1</v>
      </c>
      <c r="B23" s="197" t="s">
        <v>84</v>
      </c>
      <c r="C23" s="196" t="s">
        <v>54</v>
      </c>
      <c r="D23" s="195" t="s">
        <v>144</v>
      </c>
    </row>
    <row r="24" spans="1:5" ht="14.65" customHeight="1" x14ac:dyDescent="0.25">
      <c r="A24" s="183"/>
      <c r="B24" s="197"/>
      <c r="C24" s="196"/>
      <c r="D24" s="195"/>
    </row>
    <row r="25" spans="1:5" ht="14.65" customHeight="1" x14ac:dyDescent="0.25">
      <c r="A25" s="183"/>
      <c r="B25" s="197"/>
      <c r="C25" s="196"/>
      <c r="D25" s="195"/>
    </row>
    <row r="26" spans="1:5" ht="14.65" customHeight="1" x14ac:dyDescent="0.25">
      <c r="A26" s="183"/>
      <c r="B26" s="197"/>
      <c r="C26" s="196"/>
      <c r="D26" s="195"/>
    </row>
    <row r="27" spans="1:5" ht="14.65" customHeight="1" x14ac:dyDescent="0.25">
      <c r="A27" s="183"/>
      <c r="B27" s="197"/>
      <c r="C27" s="196"/>
      <c r="D27" s="195"/>
    </row>
    <row r="28" spans="1:5" x14ac:dyDescent="0.25">
      <c r="A28" s="183"/>
      <c r="B28" s="197"/>
      <c r="C28" s="196"/>
      <c r="D28" s="195"/>
    </row>
    <row r="29" spans="1:5" ht="14.65" customHeight="1" x14ac:dyDescent="0.25">
      <c r="A29" s="183">
        <v>2</v>
      </c>
      <c r="B29" s="189" t="s">
        <v>95</v>
      </c>
      <c r="C29" s="183" t="s">
        <v>48</v>
      </c>
      <c r="D29" s="195" t="s">
        <v>57</v>
      </c>
    </row>
    <row r="30" spans="1:5" x14ac:dyDescent="0.25">
      <c r="A30" s="183"/>
      <c r="B30" s="189"/>
      <c r="C30" s="183"/>
      <c r="D30" s="195"/>
    </row>
    <row r="31" spans="1:5" x14ac:dyDescent="0.25">
      <c r="A31" s="183"/>
      <c r="B31" s="189"/>
      <c r="C31" s="183"/>
      <c r="D31" s="195"/>
    </row>
    <row r="32" spans="1:5" x14ac:dyDescent="0.25">
      <c r="A32" s="183"/>
      <c r="B32" s="189"/>
      <c r="C32" s="183"/>
      <c r="D32" s="195"/>
    </row>
    <row r="33" spans="1:10" x14ac:dyDescent="0.25">
      <c r="A33" s="183"/>
      <c r="B33" s="189"/>
      <c r="C33" s="183"/>
      <c r="D33" s="195"/>
    </row>
    <row r="34" spans="1:10" x14ac:dyDescent="0.25">
      <c r="A34" s="183"/>
      <c r="B34" s="189"/>
      <c r="C34" s="183"/>
      <c r="D34" s="195"/>
    </row>
    <row r="35" spans="1:10" x14ac:dyDescent="0.25">
      <c r="A35" s="183"/>
      <c r="B35" s="189"/>
      <c r="C35" s="183"/>
      <c r="D35" s="195"/>
    </row>
    <row r="36" spans="1:10" x14ac:dyDescent="0.25">
      <c r="A36" s="183"/>
      <c r="B36" s="189"/>
      <c r="C36" s="183"/>
      <c r="D36" s="195"/>
    </row>
    <row r="37" spans="1:10" ht="18.75" x14ac:dyDescent="0.35">
      <c r="A37" s="183">
        <v>3</v>
      </c>
      <c r="B37" s="190" t="s">
        <v>166</v>
      </c>
      <c r="C37" s="183" t="s">
        <v>49</v>
      </c>
      <c r="D37" s="47" t="s">
        <v>61</v>
      </c>
      <c r="E37" s="191" t="s">
        <v>66</v>
      </c>
      <c r="F37" s="191"/>
      <c r="G37" s="191"/>
      <c r="H37" s="191"/>
      <c r="I37" s="191"/>
      <c r="J37" s="191"/>
    </row>
    <row r="38" spans="1:10" ht="18.75" x14ac:dyDescent="0.35">
      <c r="A38" s="183"/>
      <c r="B38" s="189"/>
      <c r="C38" s="183"/>
      <c r="D38" s="47" t="s">
        <v>64</v>
      </c>
      <c r="E38" s="6" t="s">
        <v>62</v>
      </c>
      <c r="F38" s="11">
        <v>76</v>
      </c>
      <c r="G38" s="11">
        <v>89</v>
      </c>
      <c r="H38" s="11">
        <v>102</v>
      </c>
      <c r="I38" s="11">
        <v>127</v>
      </c>
      <c r="J38" s="11">
        <v>152</v>
      </c>
    </row>
    <row r="39" spans="1:10" ht="18.75" x14ac:dyDescent="0.35">
      <c r="A39" s="183"/>
      <c r="B39" s="189"/>
      <c r="C39" s="183"/>
      <c r="D39" s="47" t="s">
        <v>58</v>
      </c>
      <c r="E39" s="6" t="s">
        <v>63</v>
      </c>
      <c r="F39" s="13">
        <v>3.6</v>
      </c>
      <c r="G39" s="13">
        <v>5</v>
      </c>
      <c r="H39" s="13">
        <v>6.5</v>
      </c>
      <c r="I39" s="13">
        <v>10</v>
      </c>
      <c r="J39" s="13">
        <v>14.5</v>
      </c>
    </row>
    <row r="40" spans="1:10" ht="54.4" customHeight="1" x14ac:dyDescent="0.35">
      <c r="A40" s="183"/>
      <c r="B40" s="189"/>
      <c r="C40" s="183"/>
      <c r="D40" s="47" t="s">
        <v>60</v>
      </c>
      <c r="E40" s="6" t="s">
        <v>65</v>
      </c>
      <c r="F40" s="13">
        <v>5</v>
      </c>
      <c r="G40" s="13">
        <v>7.1</v>
      </c>
      <c r="H40" s="13">
        <v>9.3000000000000007</v>
      </c>
      <c r="I40" s="13">
        <v>14</v>
      </c>
      <c r="J40" s="13">
        <v>20</v>
      </c>
    </row>
    <row r="41" spans="1:10" ht="18" x14ac:dyDescent="0.35">
      <c r="A41" s="183">
        <v>4</v>
      </c>
      <c r="B41" s="190" t="s">
        <v>167</v>
      </c>
      <c r="C41" s="183" t="s">
        <v>78</v>
      </c>
      <c r="D41" s="49" t="s">
        <v>67</v>
      </c>
    </row>
    <row r="42" spans="1:10" ht="18" x14ac:dyDescent="0.35">
      <c r="A42" s="183"/>
      <c r="B42" s="189"/>
      <c r="C42" s="183"/>
      <c r="D42" s="47" t="s">
        <v>68</v>
      </c>
    </row>
    <row r="43" spans="1:10" ht="18" x14ac:dyDescent="0.35">
      <c r="A43" s="183"/>
      <c r="B43" s="189"/>
      <c r="C43" s="183"/>
      <c r="D43" s="47" t="s">
        <v>72</v>
      </c>
    </row>
    <row r="44" spans="1:10" ht="18" x14ac:dyDescent="0.35">
      <c r="A44" s="183"/>
      <c r="B44" s="189"/>
      <c r="C44" s="183"/>
      <c r="D44" s="47" t="s">
        <v>69</v>
      </c>
    </row>
    <row r="45" spans="1:10" ht="18" x14ac:dyDescent="0.35">
      <c r="A45" s="183"/>
      <c r="B45" s="189"/>
      <c r="C45" s="183"/>
      <c r="D45" s="47" t="s">
        <v>70</v>
      </c>
    </row>
    <row r="46" spans="1:10" ht="18" x14ac:dyDescent="0.35">
      <c r="A46" s="183"/>
      <c r="B46" s="189"/>
      <c r="C46" s="183"/>
      <c r="D46" s="47" t="s">
        <v>71</v>
      </c>
    </row>
    <row r="47" spans="1:10" ht="18" x14ac:dyDescent="0.35">
      <c r="A47" s="183">
        <v>5</v>
      </c>
      <c r="B47" s="190" t="s">
        <v>168</v>
      </c>
      <c r="C47" s="183" t="s">
        <v>78</v>
      </c>
      <c r="D47" s="49" t="s">
        <v>73</v>
      </c>
    </row>
    <row r="48" spans="1:10" ht="18" x14ac:dyDescent="0.35">
      <c r="A48" s="183"/>
      <c r="B48" s="189"/>
      <c r="C48" s="183"/>
      <c r="D48" s="47" t="s">
        <v>74</v>
      </c>
    </row>
    <row r="49" spans="1:4" ht="18" x14ac:dyDescent="0.35">
      <c r="A49" s="183"/>
      <c r="B49" s="189"/>
      <c r="C49" s="183"/>
      <c r="D49" s="48" t="s">
        <v>75</v>
      </c>
    </row>
    <row r="50" spans="1:4" ht="51" customHeight="1" x14ac:dyDescent="0.35">
      <c r="A50" s="183"/>
      <c r="B50" s="189"/>
      <c r="C50" s="183"/>
      <c r="D50" s="47" t="s">
        <v>76</v>
      </c>
    </row>
    <row r="51" spans="1:4" ht="16.5" customHeight="1" x14ac:dyDescent="0.35">
      <c r="A51" s="183">
        <v>6</v>
      </c>
      <c r="B51" s="190" t="s">
        <v>77</v>
      </c>
      <c r="C51" s="183" t="s">
        <v>49</v>
      </c>
      <c r="D51" s="47" t="s">
        <v>79</v>
      </c>
    </row>
    <row r="52" spans="1:4" ht="18.75" x14ac:dyDescent="0.35">
      <c r="A52" s="183"/>
      <c r="B52" s="190"/>
      <c r="C52" s="183"/>
      <c r="D52" s="47" t="s">
        <v>80</v>
      </c>
    </row>
    <row r="53" spans="1:4" ht="63" x14ac:dyDescent="0.25">
      <c r="A53" s="8">
        <v>7</v>
      </c>
      <c r="B53" s="33" t="s">
        <v>169</v>
      </c>
      <c r="C53" s="7" t="s">
        <v>49</v>
      </c>
      <c r="D53" s="47" t="s">
        <v>82</v>
      </c>
    </row>
    <row r="54" spans="1:4" x14ac:dyDescent="0.25">
      <c r="A54" s="8">
        <v>8</v>
      </c>
      <c r="B54" s="33" t="s">
        <v>83</v>
      </c>
      <c r="C54" s="8" t="s">
        <v>49</v>
      </c>
      <c r="D54" s="48" t="s">
        <v>85</v>
      </c>
    </row>
    <row r="55" spans="1:4" x14ac:dyDescent="0.25">
      <c r="A55" s="183">
        <v>9</v>
      </c>
      <c r="B55" s="189" t="s">
        <v>86</v>
      </c>
      <c r="C55" s="183" t="s">
        <v>49</v>
      </c>
      <c r="D55" s="49" t="s">
        <v>87</v>
      </c>
    </row>
    <row r="56" spans="1:4" ht="17.25" x14ac:dyDescent="0.25">
      <c r="A56" s="183"/>
      <c r="B56" s="189"/>
      <c r="C56" s="183"/>
      <c r="D56" s="48" t="s">
        <v>88</v>
      </c>
    </row>
    <row r="57" spans="1:4" ht="17.25" x14ac:dyDescent="0.25">
      <c r="A57" s="183"/>
      <c r="B57" s="189"/>
      <c r="C57" s="183"/>
      <c r="D57" s="48" t="s">
        <v>89</v>
      </c>
    </row>
    <row r="58" spans="1:4" ht="17.25" x14ac:dyDescent="0.25">
      <c r="A58" s="183"/>
      <c r="B58" s="189"/>
      <c r="C58" s="183"/>
      <c r="D58" s="48" t="s">
        <v>90</v>
      </c>
    </row>
    <row r="59" spans="1:4" ht="17.25" x14ac:dyDescent="0.25">
      <c r="A59" s="183"/>
      <c r="B59" s="189"/>
      <c r="C59" s="183"/>
      <c r="D59" s="48" t="s">
        <v>91</v>
      </c>
    </row>
    <row r="60" spans="1:4" ht="17.25" x14ac:dyDescent="0.25">
      <c r="A60" s="183"/>
      <c r="B60" s="189"/>
      <c r="C60" s="183"/>
      <c r="D60" s="48" t="s">
        <v>92</v>
      </c>
    </row>
    <row r="61" spans="1:4" ht="63" x14ac:dyDescent="0.25">
      <c r="A61" s="8">
        <v>10</v>
      </c>
      <c r="B61" s="33" t="s">
        <v>170</v>
      </c>
      <c r="C61" s="8" t="s">
        <v>49</v>
      </c>
      <c r="D61" s="50" t="s">
        <v>94</v>
      </c>
    </row>
    <row r="62" spans="1:4" x14ac:dyDescent="0.25">
      <c r="A62" s="8">
        <v>11</v>
      </c>
      <c r="B62" s="34" t="s">
        <v>97</v>
      </c>
      <c r="C62" s="8" t="s">
        <v>49</v>
      </c>
      <c r="D62" s="47" t="s">
        <v>96</v>
      </c>
    </row>
    <row r="63" spans="1:4" ht="54" x14ac:dyDescent="0.25">
      <c r="A63" s="8">
        <v>12</v>
      </c>
      <c r="B63" s="33" t="s">
        <v>171</v>
      </c>
      <c r="C63" s="8" t="s">
        <v>49</v>
      </c>
      <c r="D63" s="51" t="s">
        <v>134</v>
      </c>
    </row>
    <row r="64" spans="1:4" x14ac:dyDescent="0.25">
      <c r="A64" s="8">
        <v>13</v>
      </c>
      <c r="B64" s="34" t="s">
        <v>99</v>
      </c>
      <c r="C64" s="8" t="s">
        <v>49</v>
      </c>
      <c r="D64" s="47" t="s">
        <v>100</v>
      </c>
    </row>
    <row r="65" spans="1:4" ht="18" x14ac:dyDescent="0.35">
      <c r="A65" s="8">
        <v>14</v>
      </c>
      <c r="B65" s="34" t="s">
        <v>137</v>
      </c>
      <c r="C65" s="8" t="s">
        <v>138</v>
      </c>
      <c r="D65" s="47" t="s">
        <v>139</v>
      </c>
    </row>
    <row r="66" spans="1:4" ht="18" x14ac:dyDescent="0.35">
      <c r="A66" s="8">
        <v>15</v>
      </c>
      <c r="B66" s="34" t="s">
        <v>101</v>
      </c>
      <c r="C66" s="8" t="s">
        <v>154</v>
      </c>
      <c r="D66" s="48" t="s">
        <v>140</v>
      </c>
    </row>
    <row r="67" spans="1:4" ht="105" x14ac:dyDescent="0.35">
      <c r="A67" s="8">
        <v>16</v>
      </c>
      <c r="B67" s="33" t="s">
        <v>172</v>
      </c>
      <c r="C67" s="8" t="s">
        <v>49</v>
      </c>
      <c r="D67" s="48" t="s">
        <v>195</v>
      </c>
    </row>
    <row r="68" spans="1:4" ht="18" x14ac:dyDescent="0.35">
      <c r="A68" s="8">
        <v>17</v>
      </c>
      <c r="B68" s="34" t="s">
        <v>104</v>
      </c>
      <c r="C68" s="8" t="s">
        <v>105</v>
      </c>
      <c r="D68" s="48" t="s">
        <v>106</v>
      </c>
    </row>
    <row r="69" spans="1:4" ht="18" x14ac:dyDescent="0.35">
      <c r="A69" s="8">
        <v>18</v>
      </c>
      <c r="B69" s="34" t="s">
        <v>107</v>
      </c>
      <c r="C69" s="8" t="s">
        <v>105</v>
      </c>
      <c r="D69" s="48" t="s">
        <v>108</v>
      </c>
    </row>
    <row r="70" spans="1:4" ht="18" x14ac:dyDescent="0.35">
      <c r="A70" s="183">
        <v>19</v>
      </c>
      <c r="B70" s="189" t="s">
        <v>109</v>
      </c>
      <c r="C70" s="183" t="s">
        <v>49</v>
      </c>
      <c r="D70" s="48" t="s">
        <v>110</v>
      </c>
    </row>
    <row r="71" spans="1:4" ht="18" x14ac:dyDescent="0.35">
      <c r="A71" s="183"/>
      <c r="B71" s="189"/>
      <c r="C71" s="183"/>
      <c r="D71" s="47" t="s">
        <v>111</v>
      </c>
    </row>
    <row r="72" spans="1:4" ht="18" x14ac:dyDescent="0.35">
      <c r="A72" s="8">
        <v>20</v>
      </c>
      <c r="B72" s="34" t="s">
        <v>112</v>
      </c>
      <c r="C72" s="8" t="s">
        <v>105</v>
      </c>
      <c r="D72" s="48" t="s">
        <v>113</v>
      </c>
    </row>
    <row r="73" spans="1:4" ht="18" x14ac:dyDescent="0.35">
      <c r="A73" s="8">
        <v>21</v>
      </c>
      <c r="B73" s="34" t="s">
        <v>114</v>
      </c>
      <c r="C73" s="8" t="s">
        <v>105</v>
      </c>
      <c r="D73" s="48" t="s">
        <v>115</v>
      </c>
    </row>
    <row r="74" spans="1:4" ht="18" x14ac:dyDescent="0.35">
      <c r="A74" s="8">
        <v>22</v>
      </c>
      <c r="B74" s="34" t="s">
        <v>116</v>
      </c>
      <c r="C74" s="8" t="s">
        <v>117</v>
      </c>
      <c r="D74" s="48" t="s">
        <v>141</v>
      </c>
    </row>
    <row r="75" spans="1:4" ht="14.45" customHeight="1" x14ac:dyDescent="0.25">
      <c r="A75" s="183">
        <v>23</v>
      </c>
      <c r="B75" s="181" t="s">
        <v>192</v>
      </c>
      <c r="C75" s="183" t="s">
        <v>105</v>
      </c>
      <c r="D75" s="187" t="s">
        <v>177</v>
      </c>
    </row>
    <row r="76" spans="1:4" x14ac:dyDescent="0.25">
      <c r="A76" s="183"/>
      <c r="B76" s="182"/>
      <c r="C76" s="183"/>
      <c r="D76" s="188"/>
    </row>
    <row r="77" spans="1:4" x14ac:dyDescent="0.25">
      <c r="A77" s="183"/>
      <c r="B77" s="182"/>
      <c r="C77" s="183"/>
      <c r="D77" s="188"/>
    </row>
    <row r="78" spans="1:4" x14ac:dyDescent="0.25">
      <c r="A78" s="183"/>
      <c r="B78" s="182"/>
      <c r="C78" s="183"/>
      <c r="D78" s="188"/>
    </row>
    <row r="79" spans="1:4" x14ac:dyDescent="0.25">
      <c r="A79" s="183"/>
      <c r="B79" s="182"/>
      <c r="C79" s="183"/>
      <c r="D79" s="188"/>
    </row>
    <row r="80" spans="1:4" x14ac:dyDescent="0.25">
      <c r="A80" s="183"/>
      <c r="B80" s="182"/>
      <c r="C80" s="183"/>
      <c r="D80" s="188"/>
    </row>
    <row r="81" spans="1:5" x14ac:dyDescent="0.25">
      <c r="A81" s="183"/>
      <c r="B81" s="182"/>
      <c r="C81" s="183"/>
      <c r="D81" s="188"/>
    </row>
    <row r="82" spans="1:5" x14ac:dyDescent="0.25">
      <c r="A82" s="183"/>
      <c r="B82" s="182"/>
      <c r="C82" s="183"/>
      <c r="D82" s="188"/>
    </row>
    <row r="83" spans="1:5" x14ac:dyDescent="0.25">
      <c r="A83" s="183"/>
      <c r="B83" s="182"/>
      <c r="C83" s="183"/>
      <c r="D83" s="188"/>
    </row>
    <row r="84" spans="1:5" ht="28.15" customHeight="1" x14ac:dyDescent="0.25">
      <c r="A84" s="183"/>
      <c r="B84" s="182"/>
      <c r="C84" s="183"/>
      <c r="D84" s="188"/>
    </row>
    <row r="85" spans="1:5" ht="88.5" customHeight="1" x14ac:dyDescent="0.25">
      <c r="A85" s="183"/>
      <c r="B85" s="182"/>
      <c r="C85" s="183"/>
      <c r="D85" s="188"/>
    </row>
    <row r="86" spans="1:5" ht="14.45" customHeight="1" x14ac:dyDescent="0.25">
      <c r="A86" s="183">
        <v>24</v>
      </c>
      <c r="B86" s="181" t="s">
        <v>187</v>
      </c>
      <c r="C86" s="183" t="s">
        <v>176</v>
      </c>
      <c r="D86" s="184" t="s">
        <v>185</v>
      </c>
      <c r="E86" s="180" t="s">
        <v>194</v>
      </c>
    </row>
    <row r="87" spans="1:5" x14ac:dyDescent="0.25">
      <c r="A87" s="183"/>
      <c r="B87" s="182"/>
      <c r="C87" s="183"/>
      <c r="D87" s="185"/>
      <c r="E87" s="180"/>
    </row>
    <row r="88" spans="1:5" x14ac:dyDescent="0.25">
      <c r="A88" s="183"/>
      <c r="B88" s="182"/>
      <c r="C88" s="183"/>
      <c r="D88" s="185"/>
      <c r="E88" s="180"/>
    </row>
    <row r="89" spans="1:5" x14ac:dyDescent="0.25">
      <c r="A89" s="183"/>
      <c r="B89" s="182"/>
      <c r="C89" s="183"/>
      <c r="D89" s="185"/>
      <c r="E89" s="180"/>
    </row>
    <row r="90" spans="1:5" ht="60.6" customHeight="1" x14ac:dyDescent="0.25">
      <c r="A90" s="183"/>
      <c r="B90" s="182"/>
      <c r="C90" s="183"/>
      <c r="D90" s="185"/>
      <c r="E90" s="180"/>
    </row>
    <row r="91" spans="1:5" x14ac:dyDescent="0.25">
      <c r="A91" s="183">
        <v>25</v>
      </c>
      <c r="B91" s="181" t="s">
        <v>189</v>
      </c>
      <c r="C91" s="183" t="s">
        <v>176</v>
      </c>
      <c r="D91" s="184" t="s">
        <v>188</v>
      </c>
      <c r="E91" s="180"/>
    </row>
    <row r="92" spans="1:5" x14ac:dyDescent="0.25">
      <c r="A92" s="183"/>
      <c r="B92" s="182"/>
      <c r="C92" s="183"/>
      <c r="D92" s="185"/>
      <c r="E92" s="180"/>
    </row>
    <row r="93" spans="1:5" x14ac:dyDescent="0.25">
      <c r="A93" s="183"/>
      <c r="B93" s="182"/>
      <c r="C93" s="183"/>
      <c r="D93" s="185"/>
      <c r="E93" s="180"/>
    </row>
    <row r="94" spans="1:5" x14ac:dyDescent="0.25">
      <c r="A94" s="183"/>
      <c r="B94" s="182"/>
      <c r="C94" s="183"/>
      <c r="D94" s="185"/>
      <c r="E94" s="180"/>
    </row>
    <row r="95" spans="1:5" x14ac:dyDescent="0.25">
      <c r="A95" s="183"/>
      <c r="B95" s="182"/>
      <c r="C95" s="183"/>
      <c r="D95" s="185"/>
      <c r="E95" s="180"/>
    </row>
    <row r="96" spans="1:5" x14ac:dyDescent="0.25">
      <c r="A96" s="183"/>
      <c r="B96" s="182"/>
      <c r="C96" s="183"/>
      <c r="D96" s="185"/>
      <c r="E96" s="180"/>
    </row>
    <row r="97" spans="1:5" x14ac:dyDescent="0.25">
      <c r="A97" s="183"/>
      <c r="B97" s="182"/>
      <c r="C97" s="183"/>
      <c r="D97" s="185"/>
      <c r="E97" s="180"/>
    </row>
    <row r="98" spans="1:5" ht="25.15" customHeight="1" x14ac:dyDescent="0.25">
      <c r="A98" s="183"/>
      <c r="B98" s="182"/>
      <c r="C98" s="183"/>
      <c r="D98" s="185"/>
      <c r="E98" s="180"/>
    </row>
    <row r="99" spans="1:5" x14ac:dyDescent="0.25">
      <c r="A99" s="183">
        <v>26</v>
      </c>
      <c r="B99" s="186" t="s">
        <v>193</v>
      </c>
      <c r="C99" s="183" t="s">
        <v>176</v>
      </c>
      <c r="D99" s="185" t="s">
        <v>184</v>
      </c>
      <c r="E99" s="180"/>
    </row>
    <row r="100" spans="1:5" x14ac:dyDescent="0.25">
      <c r="A100" s="183"/>
      <c r="B100" s="186"/>
      <c r="C100" s="183"/>
      <c r="D100" s="185"/>
      <c r="E100" s="180"/>
    </row>
    <row r="101" spans="1:5" x14ac:dyDescent="0.25">
      <c r="A101" s="183"/>
      <c r="B101" s="186"/>
      <c r="C101" s="183"/>
      <c r="D101" s="185"/>
      <c r="E101" s="180"/>
    </row>
    <row r="102" spans="1:5" x14ac:dyDescent="0.25">
      <c r="A102" s="183"/>
      <c r="B102" s="186"/>
      <c r="C102" s="183"/>
      <c r="D102" s="185"/>
      <c r="E102" s="180"/>
    </row>
    <row r="103" spans="1:5" x14ac:dyDescent="0.25">
      <c r="A103" s="183"/>
      <c r="B103" s="186"/>
      <c r="C103" s="183"/>
      <c r="D103" s="185"/>
      <c r="E103" s="180"/>
    </row>
    <row r="104" spans="1:5" ht="193.5" customHeight="1" x14ac:dyDescent="0.25">
      <c r="A104" s="183"/>
      <c r="B104" s="186"/>
      <c r="C104" s="183"/>
      <c r="D104" s="185"/>
      <c r="E104" s="180"/>
    </row>
    <row r="105" spans="1:5" ht="14.45" customHeight="1" x14ac:dyDescent="0.25">
      <c r="A105" s="183">
        <v>27</v>
      </c>
      <c r="B105" s="192" t="s">
        <v>190</v>
      </c>
      <c r="C105" s="183" t="s">
        <v>191</v>
      </c>
    </row>
    <row r="106" spans="1:5" x14ac:dyDescent="0.25">
      <c r="A106" s="183"/>
      <c r="B106" s="193"/>
      <c r="C106" s="183"/>
    </row>
    <row r="107" spans="1:5" x14ac:dyDescent="0.25">
      <c r="A107" s="183"/>
      <c r="B107" s="193"/>
      <c r="C107" s="183"/>
    </row>
    <row r="108" spans="1:5" x14ac:dyDescent="0.25">
      <c r="A108" s="183"/>
      <c r="B108" s="193"/>
      <c r="C108" s="183"/>
    </row>
    <row r="109" spans="1:5" x14ac:dyDescent="0.25">
      <c r="A109" s="183"/>
      <c r="B109" s="193"/>
      <c r="C109" s="183"/>
    </row>
    <row r="110" spans="1:5" ht="27.6" customHeight="1" x14ac:dyDescent="0.25">
      <c r="A110" s="183"/>
      <c r="B110" s="193"/>
      <c r="C110" s="183"/>
    </row>
  </sheetData>
  <mergeCells count="48">
    <mergeCell ref="A105:A110"/>
    <mergeCell ref="B105:B110"/>
    <mergeCell ref="C105:C110"/>
    <mergeCell ref="A1:D1"/>
    <mergeCell ref="D23:D28"/>
    <mergeCell ref="C23:C28"/>
    <mergeCell ref="B23:B28"/>
    <mergeCell ref="A23:A28"/>
    <mergeCell ref="D29:D36"/>
    <mergeCell ref="C29:C36"/>
    <mergeCell ref="B29:B36"/>
    <mergeCell ref="A29:A36"/>
    <mergeCell ref="A37:A40"/>
    <mergeCell ref="A47:A50"/>
    <mergeCell ref="B47:B50"/>
    <mergeCell ref="C47:C50"/>
    <mergeCell ref="E37:J37"/>
    <mergeCell ref="B41:B46"/>
    <mergeCell ref="A41:A46"/>
    <mergeCell ref="C41:C46"/>
    <mergeCell ref="C37:C40"/>
    <mergeCell ref="B37:B40"/>
    <mergeCell ref="B51:B52"/>
    <mergeCell ref="A51:A52"/>
    <mergeCell ref="C51:C52"/>
    <mergeCell ref="B75:B85"/>
    <mergeCell ref="C75:C85"/>
    <mergeCell ref="D75:D85"/>
    <mergeCell ref="A75:A85"/>
    <mergeCell ref="A55:A60"/>
    <mergeCell ref="B55:B60"/>
    <mergeCell ref="C55:C60"/>
    <mergeCell ref="A70:A71"/>
    <mergeCell ref="B70:B71"/>
    <mergeCell ref="C70:C71"/>
    <mergeCell ref="E86:E104"/>
    <mergeCell ref="B86:B90"/>
    <mergeCell ref="C86:C90"/>
    <mergeCell ref="D86:D90"/>
    <mergeCell ref="A86:A90"/>
    <mergeCell ref="B99:B104"/>
    <mergeCell ref="A99:A104"/>
    <mergeCell ref="C99:C104"/>
    <mergeCell ref="D99:D104"/>
    <mergeCell ref="A91:A98"/>
    <mergeCell ref="B91:B98"/>
    <mergeCell ref="C91:C98"/>
    <mergeCell ref="D91:D98"/>
  </mergeCells>
  <phoneticPr fontId="23"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topLeftCell="A22" workbookViewId="0">
      <selection activeCell="A46" sqref="A46"/>
    </sheetView>
  </sheetViews>
  <sheetFormatPr defaultRowHeight="15" x14ac:dyDescent="0.25"/>
  <cols>
    <col min="1" max="1" width="39.7109375" bestFit="1" customWidth="1"/>
    <col min="2" max="2" width="27.7109375" bestFit="1" customWidth="1"/>
    <col min="3" max="3" width="10.42578125" bestFit="1" customWidth="1"/>
  </cols>
  <sheetData>
    <row r="1" spans="1:3" x14ac:dyDescent="0.25">
      <c r="A1" s="198" t="s">
        <v>118</v>
      </c>
      <c r="B1" s="199"/>
      <c r="C1" s="200"/>
    </row>
    <row r="2" spans="1:3" x14ac:dyDescent="0.25">
      <c r="A2" s="210" t="s">
        <v>119</v>
      </c>
      <c r="B2" s="211"/>
      <c r="C2" s="212"/>
    </row>
    <row r="3" spans="1:3" x14ac:dyDescent="0.25">
      <c r="A3" s="15" t="s">
        <v>120</v>
      </c>
      <c r="B3" s="213" t="s">
        <v>121</v>
      </c>
      <c r="C3" s="214"/>
    </row>
    <row r="4" spans="1:3" x14ac:dyDescent="0.25">
      <c r="A4" s="15" t="s">
        <v>122</v>
      </c>
      <c r="B4" s="203">
        <v>10</v>
      </c>
      <c r="C4" s="204"/>
    </row>
    <row r="5" spans="1:3" x14ac:dyDescent="0.25">
      <c r="A5" s="15" t="s">
        <v>95</v>
      </c>
      <c r="B5" s="203">
        <v>89</v>
      </c>
      <c r="C5" s="204"/>
    </row>
    <row r="6" spans="1:3" x14ac:dyDescent="0.25">
      <c r="A6" s="15" t="s">
        <v>123</v>
      </c>
      <c r="B6" s="203">
        <v>0.35</v>
      </c>
      <c r="C6" s="204"/>
    </row>
    <row r="7" spans="1:3" ht="17.25" x14ac:dyDescent="0.25">
      <c r="A7" s="15" t="s">
        <v>128</v>
      </c>
      <c r="B7" s="203">
        <v>90</v>
      </c>
      <c r="C7" s="204" t="s">
        <v>124</v>
      </c>
    </row>
    <row r="8" spans="1:3" x14ac:dyDescent="0.25">
      <c r="A8" s="15" t="s">
        <v>125</v>
      </c>
      <c r="B8" s="203" t="s">
        <v>20</v>
      </c>
      <c r="C8" s="204"/>
    </row>
    <row r="9" spans="1:3" x14ac:dyDescent="0.25">
      <c r="A9" s="17" t="s">
        <v>126</v>
      </c>
      <c r="B9" s="205" t="s">
        <v>127</v>
      </c>
      <c r="C9" s="206"/>
    </row>
    <row r="11" spans="1:3" x14ac:dyDescent="0.25">
      <c r="A11" s="18" t="s">
        <v>129</v>
      </c>
      <c r="B11" s="19" t="s">
        <v>130</v>
      </c>
      <c r="C11" s="20" t="s">
        <v>131</v>
      </c>
    </row>
    <row r="12" spans="1:3" x14ac:dyDescent="0.25">
      <c r="A12" s="14" t="s">
        <v>59</v>
      </c>
      <c r="B12" s="52" t="s">
        <v>132</v>
      </c>
      <c r="C12" s="16">
        <f>SQRT('Tasarım Kılavuzu'!G39)*1.36</f>
        <v>3.0410524493997144</v>
      </c>
    </row>
    <row r="13" spans="1:3" x14ac:dyDescent="0.25">
      <c r="A13" s="22" t="s">
        <v>81</v>
      </c>
      <c r="B13" s="21" t="s">
        <v>82</v>
      </c>
      <c r="C13" s="16">
        <f>0.3*C12</f>
        <v>0.91231573481991424</v>
      </c>
    </row>
    <row r="14" spans="1:3" x14ac:dyDescent="0.25">
      <c r="A14" s="22" t="s">
        <v>83</v>
      </c>
      <c r="B14" s="23" t="s">
        <v>87</v>
      </c>
      <c r="C14" s="16">
        <f>1*(B4+C13)</f>
        <v>10.912315734819915</v>
      </c>
    </row>
    <row r="15" spans="1:3" x14ac:dyDescent="0.25">
      <c r="A15" s="14" t="s">
        <v>93</v>
      </c>
      <c r="B15" s="21" t="s">
        <v>94</v>
      </c>
      <c r="C15" s="16">
        <f>(B5/1000)+(0.03*C14)</f>
        <v>0.4163694720445974</v>
      </c>
    </row>
    <row r="16" spans="1:3" x14ac:dyDescent="0.25">
      <c r="A16" s="14" t="s">
        <v>97</v>
      </c>
      <c r="B16" s="21" t="s">
        <v>96</v>
      </c>
      <c r="C16" s="16">
        <f>C12-C15</f>
        <v>2.6246829773551168</v>
      </c>
    </row>
    <row r="17" spans="1:3" ht="18" x14ac:dyDescent="0.35">
      <c r="A17" s="6" t="s">
        <v>135</v>
      </c>
      <c r="B17" s="46" t="s">
        <v>134</v>
      </c>
      <c r="C17" s="16">
        <f>C16</f>
        <v>2.6246829773551168</v>
      </c>
    </row>
    <row r="18" spans="1:3" x14ac:dyDescent="0.25">
      <c r="A18" s="24" t="s">
        <v>99</v>
      </c>
      <c r="B18" s="53" t="s">
        <v>100</v>
      </c>
      <c r="C18" s="25">
        <f>1.25*C16</f>
        <v>3.2808537216938962</v>
      </c>
    </row>
    <row r="20" spans="1:3" x14ac:dyDescent="0.25">
      <c r="A20" s="27" t="s">
        <v>174</v>
      </c>
      <c r="B20" s="28" t="s">
        <v>133</v>
      </c>
      <c r="C20" s="20" t="s">
        <v>131</v>
      </c>
    </row>
    <row r="21" spans="1:3" ht="18" x14ac:dyDescent="0.35">
      <c r="A21" s="14" t="s">
        <v>102</v>
      </c>
      <c r="B21" s="21" t="s">
        <v>103</v>
      </c>
      <c r="C21" s="35">
        <f>1.3*C12</f>
        <v>3.9533681842196291</v>
      </c>
    </row>
    <row r="22" spans="1:3" ht="18" x14ac:dyDescent="0.35">
      <c r="A22" s="14" t="s">
        <v>104</v>
      </c>
      <c r="B22" s="52" t="s">
        <v>106</v>
      </c>
      <c r="C22" s="26">
        <f>('Tasarım Kılavuzu'!G39)*C21</f>
        <v>19.766840921098144</v>
      </c>
    </row>
    <row r="23" spans="1:3" ht="18" x14ac:dyDescent="0.35">
      <c r="A23" s="14" t="s">
        <v>107</v>
      </c>
      <c r="B23" s="21" t="s">
        <v>108</v>
      </c>
      <c r="C23" s="26">
        <f>'Tasarım Kılavuzu'!G39</f>
        <v>5</v>
      </c>
    </row>
    <row r="24" spans="1:3" x14ac:dyDescent="0.25">
      <c r="A24" s="209" t="s">
        <v>142</v>
      </c>
      <c r="B24" s="207" t="s">
        <v>143</v>
      </c>
      <c r="C24" s="208"/>
    </row>
    <row r="25" spans="1:3" x14ac:dyDescent="0.25">
      <c r="A25" s="209"/>
      <c r="B25" s="207"/>
      <c r="C25" s="208"/>
    </row>
    <row r="26" spans="1:3" x14ac:dyDescent="0.25">
      <c r="A26" s="209"/>
      <c r="B26" s="207"/>
      <c r="C26" s="208"/>
    </row>
    <row r="27" spans="1:3" ht="18" x14ac:dyDescent="0.35">
      <c r="A27" s="201" t="s">
        <v>109</v>
      </c>
      <c r="B27" s="52" t="s">
        <v>110</v>
      </c>
      <c r="C27" s="202">
        <f>C14-C21-C17</f>
        <v>4.3342645732451688</v>
      </c>
    </row>
    <row r="28" spans="1:3" ht="18" x14ac:dyDescent="0.35">
      <c r="A28" s="201"/>
      <c r="B28" s="21" t="s">
        <v>111</v>
      </c>
      <c r="C28" s="202"/>
    </row>
    <row r="29" spans="1:3" ht="18" x14ac:dyDescent="0.35">
      <c r="A29" s="14" t="s">
        <v>112</v>
      </c>
      <c r="B29" s="21" t="s">
        <v>113</v>
      </c>
      <c r="C29" s="26">
        <f>C23*C27</f>
        <v>21.671322866225843</v>
      </c>
    </row>
    <row r="30" spans="1:3" ht="18" x14ac:dyDescent="0.35">
      <c r="A30" s="14" t="s">
        <v>114</v>
      </c>
      <c r="B30" s="52" t="s">
        <v>115</v>
      </c>
      <c r="C30" s="26">
        <f>C22+C29</f>
        <v>41.438163787323987</v>
      </c>
    </row>
    <row r="31" spans="1:3" ht="18" x14ac:dyDescent="0.35">
      <c r="A31" s="24" t="s">
        <v>173</v>
      </c>
      <c r="B31" s="53" t="s">
        <v>175</v>
      </c>
      <c r="C31" s="37">
        <f>C30*(1/50)</f>
        <v>0.82876327574647979</v>
      </c>
    </row>
    <row r="33" spans="1:3" x14ac:dyDescent="0.25">
      <c r="A33" s="27" t="s">
        <v>136</v>
      </c>
      <c r="B33" s="28" t="s">
        <v>133</v>
      </c>
      <c r="C33" s="20" t="s">
        <v>131</v>
      </c>
    </row>
    <row r="34" spans="1:3" ht="18" x14ac:dyDescent="0.35">
      <c r="A34" s="14" t="s">
        <v>137</v>
      </c>
      <c r="B34" s="21" t="s">
        <v>139</v>
      </c>
      <c r="C34" s="29">
        <f>C16*C18*B4</f>
        <v>86.112009145221506</v>
      </c>
    </row>
    <row r="35" spans="1:3" ht="18" x14ac:dyDescent="0.35">
      <c r="A35" s="14" t="s">
        <v>101</v>
      </c>
      <c r="B35" s="21" t="s">
        <v>140</v>
      </c>
      <c r="C35" s="30">
        <f>C14/C34</f>
        <v>0.12672234503804347</v>
      </c>
    </row>
    <row r="36" spans="1:3" ht="18" x14ac:dyDescent="0.35">
      <c r="A36" s="14" t="s">
        <v>116</v>
      </c>
      <c r="B36" s="21" t="s">
        <v>141</v>
      </c>
      <c r="C36" s="39">
        <f>C30/C34</f>
        <v>0.48121236745784901</v>
      </c>
    </row>
    <row r="37" spans="1:3" ht="18" x14ac:dyDescent="0.35">
      <c r="A37" s="40" t="s">
        <v>178</v>
      </c>
      <c r="B37" s="38" t="s">
        <v>180</v>
      </c>
      <c r="C37" s="39">
        <f>1/C34</f>
        <v>1.1612782118619184E-2</v>
      </c>
    </row>
    <row r="38" spans="1:3" ht="18" x14ac:dyDescent="0.35">
      <c r="A38" s="40" t="s">
        <v>179</v>
      </c>
      <c r="B38" s="38" t="s">
        <v>181</v>
      </c>
      <c r="C38" s="41">
        <f>1/C34</f>
        <v>1.1612782118619184E-2</v>
      </c>
    </row>
    <row r="39" spans="1:3" ht="18" x14ac:dyDescent="0.35">
      <c r="A39" s="42" t="s">
        <v>182</v>
      </c>
      <c r="B39" s="43" t="s">
        <v>183</v>
      </c>
      <c r="C39" s="44">
        <f>1/C34</f>
        <v>1.1612782118619184E-2</v>
      </c>
    </row>
    <row r="42" spans="1:3" x14ac:dyDescent="0.25">
      <c r="A42" s="45" t="s">
        <v>186</v>
      </c>
    </row>
  </sheetData>
  <sortState ref="F10">
    <sortCondition descending="1" ref="F10"/>
  </sortState>
  <mergeCells count="13">
    <mergeCell ref="A1:C1"/>
    <mergeCell ref="A27:A28"/>
    <mergeCell ref="C27:C28"/>
    <mergeCell ref="B8:C8"/>
    <mergeCell ref="B9:C9"/>
    <mergeCell ref="B24:C26"/>
    <mergeCell ref="A24:A26"/>
    <mergeCell ref="A2:C2"/>
    <mergeCell ref="B3:C3"/>
    <mergeCell ref="B4:C4"/>
    <mergeCell ref="B5:C5"/>
    <mergeCell ref="B6:C6"/>
    <mergeCell ref="B7:C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Patlayıcı Madde İhtiyaç R.</vt:lpstr>
      <vt:lpstr>Tasarım Kılavuzu</vt:lpstr>
      <vt:lpstr>Örnek Tasarım ve Hesaplama </vt:lpstr>
      <vt:lpstr>'Patlayıcı Madde İhtiyaç R.'!Yazdırma_Alanı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2024-01-04T12:32:45Z</dcterms:modified>
</cp:coreProperties>
</file>